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4" sheetId="1" r:id="rId1"/>
    <sheet name="Лист1" sheetId="2" r:id="rId2"/>
  </sheets>
  <definedNames>
    <definedName name="_xlnm.Print_Titles" localSheetId="1">'Лист1'!$2:$4</definedName>
    <definedName name="_xlnm.Print_Area" localSheetId="1">'Лист1'!$A$1:$M$145</definedName>
    <definedName name="_xlnm.Print_Area" localSheetId="0">'Лист4'!$A$1:$P$167</definedName>
  </definedNames>
  <calcPr fullCalcOnLoad="1"/>
</workbook>
</file>

<file path=xl/sharedStrings.xml><?xml version="1.0" encoding="utf-8"?>
<sst xmlns="http://schemas.openxmlformats.org/spreadsheetml/2006/main" count="665" uniqueCount="221">
  <si>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</si>
  <si>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</si>
  <si>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</si>
  <si>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</si>
  <si>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</si>
  <si>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</si>
  <si>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</si>
  <si>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</si>
  <si>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</si>
  <si>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</si>
  <si>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</si>
  <si>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Наименовние учреждения</t>
  </si>
  <si>
    <t xml:space="preserve"> Критерий качества"средняя посещаемость в МДОУ"</t>
  </si>
  <si>
    <t>Оценка выполнения муниципального задания по критерию качества"средняя посещаемость</t>
  </si>
  <si>
    <t>Оценка выполнения муниципального задания по критерию качества"средняя наполняемость"</t>
  </si>
  <si>
    <t>Итого</t>
  </si>
  <si>
    <t xml:space="preserve"> Критерий качества"Заболеваемость" </t>
  </si>
  <si>
    <t>МДОУ компенсирующей направленности    для детей с  12-24 час. Пребыванием</t>
  </si>
  <si>
    <t>МДОУ общеразвивающей направленности   с 12 час. Пребыванием</t>
  </si>
  <si>
    <t xml:space="preserve"> МБДОУ16 " Колобок"</t>
  </si>
  <si>
    <t xml:space="preserve"> МБДОУ№75</t>
  </si>
  <si>
    <t xml:space="preserve"> МБДОУ №85</t>
  </si>
  <si>
    <t xml:space="preserve"> МБДОУ №139</t>
  </si>
  <si>
    <t xml:space="preserve"> МБДОУ №106</t>
  </si>
  <si>
    <t xml:space="preserve"> МБДОУ№159</t>
  </si>
  <si>
    <t xml:space="preserve"> МБДОУ№173</t>
  </si>
  <si>
    <t xml:space="preserve"> МБДОУ №185</t>
  </si>
  <si>
    <t xml:space="preserve"> МБДОУ №83</t>
  </si>
  <si>
    <t xml:space="preserve"> МБДОУ №55</t>
  </si>
  <si>
    <t xml:space="preserve"> МБДОУ №167</t>
  </si>
  <si>
    <t xml:space="preserve"> МБДОУ №104</t>
  </si>
  <si>
    <t xml:space="preserve"> МБДОУ №214</t>
  </si>
  <si>
    <t xml:space="preserve"> МБДОУ №201</t>
  </si>
  <si>
    <t xml:space="preserve"> МБДОУ №123</t>
  </si>
  <si>
    <t xml:space="preserve"> МБДОУ № 153</t>
  </si>
  <si>
    <t xml:space="preserve"> МБДОУ №235</t>
  </si>
  <si>
    <t xml:space="preserve"> МБДОУ №115</t>
  </si>
  <si>
    <t xml:space="preserve"> МБДОУ №40</t>
  </si>
  <si>
    <t xml:space="preserve"> МБДОУ №226</t>
  </si>
  <si>
    <t>МБДОУ №9</t>
  </si>
  <si>
    <t>МБДОУ №18</t>
  </si>
  <si>
    <t>МБДОУ №43</t>
  </si>
  <si>
    <t>МБДОУ №46</t>
  </si>
  <si>
    <t>МБДОУ №52</t>
  </si>
  <si>
    <t>МБДОУ №60</t>
  </si>
  <si>
    <t>МБДОУ №62</t>
  </si>
  <si>
    <t>МБДОУ №63</t>
  </si>
  <si>
    <t>МБДОУ №64</t>
  </si>
  <si>
    <t>МБДОУ №72</t>
  </si>
  <si>
    <t>МБДОУ №80</t>
  </si>
  <si>
    <t>МБДОУ №107</t>
  </si>
  <si>
    <t>МБДОУ №119</t>
  </si>
  <si>
    <t>МБДОУ №125</t>
  </si>
  <si>
    <t>МБДОУ №133</t>
  </si>
  <si>
    <t>МБДОУ №135</t>
  </si>
  <si>
    <t>МБДОУ №142</t>
  </si>
  <si>
    <t>МБДОУ №143</t>
  </si>
  <si>
    <t>МБДОУ №150</t>
  </si>
  <si>
    <t>МБДОУ №155</t>
  </si>
  <si>
    <t>МБДОУ №165</t>
  </si>
  <si>
    <t>МБДОУ №168</t>
  </si>
  <si>
    <t>МБДОУ №171</t>
  </si>
  <si>
    <t>МБДОУ №172</t>
  </si>
  <si>
    <t>МБДОУ №178</t>
  </si>
  <si>
    <t>МБДОУ №179</t>
  </si>
  <si>
    <t>МБДОУ №197</t>
  </si>
  <si>
    <t>МБДОУ №224</t>
  </si>
  <si>
    <t>МБДОУ №225</t>
  </si>
  <si>
    <t>МБДОУ №232</t>
  </si>
  <si>
    <t>МБДОУ №233</t>
  </si>
  <si>
    <t>МБДОУ №242</t>
  </si>
  <si>
    <t>МБДОУ №78</t>
  </si>
  <si>
    <t>МБДОУ №111</t>
  </si>
  <si>
    <t>МБДОУ №112</t>
  </si>
  <si>
    <t>МБДОУ №118</t>
  </si>
  <si>
    <t>МБДОУ №132</t>
  </si>
  <si>
    <t>МБДОУ №144</t>
  </si>
  <si>
    <t>МБДОУ №151</t>
  </si>
  <si>
    <t>МБДОУ №152</t>
  </si>
  <si>
    <t>МБДОУ №156</t>
  </si>
  <si>
    <t>МБДОУ №157</t>
  </si>
  <si>
    <t>МБДОУ №166</t>
  </si>
  <si>
    <t>МБДОУ №184</t>
  </si>
  <si>
    <t>МБДОУ №211</t>
  </si>
  <si>
    <t>МБДОУ №215</t>
  </si>
  <si>
    <t>МБДОУ №216</t>
  </si>
  <si>
    <t>Отчет о выполнении  муниципального задания за    2012 год по  МДОУ</t>
  </si>
  <si>
    <t>Интерпритация оценки</t>
  </si>
  <si>
    <t>Оценка выполнения муниципального задания по критерию качества"Заболеваемость"</t>
  </si>
  <si>
    <t>Муниципальное задание  в целом выполнено</t>
  </si>
  <si>
    <t>Муниципальное задание   выполнено в полном объеме</t>
  </si>
  <si>
    <t>Муниципальное задание  перевыполнено</t>
  </si>
  <si>
    <t>Муниципальное задание не выполнено</t>
  </si>
  <si>
    <t>МБДОУ №2</t>
  </si>
  <si>
    <t>Муниципальное задание перевыполнено</t>
  </si>
  <si>
    <t>МБДОУ №3</t>
  </si>
  <si>
    <t>МБДОУ №6</t>
  </si>
  <si>
    <t>МБДОУ №13</t>
  </si>
  <si>
    <t>МБДОУ №15</t>
  </si>
  <si>
    <t xml:space="preserve">Муниципальное задание в целом выполнено </t>
  </si>
  <si>
    <t>МБДОУ №17</t>
  </si>
  <si>
    <t>РЕМОНТ</t>
  </si>
  <si>
    <t>МБДОУ №20</t>
  </si>
  <si>
    <t>МБДОУ №24</t>
  </si>
  <si>
    <t>МБДОУ №38</t>
  </si>
  <si>
    <t>Муниципальное задание выполнено в полном объеме</t>
  </si>
  <si>
    <t>МБДОУ №58</t>
  </si>
  <si>
    <t>МБДОУ №105</t>
  </si>
  <si>
    <t>МБДОУ №124</t>
  </si>
  <si>
    <t>МБДОУ №128</t>
  </si>
  <si>
    <t>МБДОУ №130</t>
  </si>
  <si>
    <t>МБДОУ №136</t>
  </si>
  <si>
    <t>МБДОУ №141</t>
  </si>
  <si>
    <t>МБДОУ №199</t>
  </si>
  <si>
    <t>МБДОУ №254</t>
  </si>
  <si>
    <t>МБДОУ №7</t>
  </si>
  <si>
    <t>МБДОУ №8</t>
  </si>
  <si>
    <t>МБДОУ № 14</t>
  </si>
  <si>
    <t>МБДОУ №22</t>
  </si>
  <si>
    <t>МБДОУ №31</t>
  </si>
  <si>
    <t>МБДОУ №54</t>
  </si>
  <si>
    <t>МБДОУ №94</t>
  </si>
  <si>
    <t>МБДОУ № 103</t>
  </si>
  <si>
    <t>МБДОУ № 110</t>
  </si>
  <si>
    <t>МБДОУ № 162</t>
  </si>
  <si>
    <t>МБДОУ № 169</t>
  </si>
  <si>
    <t>МБДОУ №174</t>
  </si>
  <si>
    <t>МБДОУ №175</t>
  </si>
  <si>
    <t>МБДОУ №176</t>
  </si>
  <si>
    <t>МБДОУ №183</t>
  </si>
  <si>
    <t>МБДОУ №188</t>
  </si>
  <si>
    <t>МБДОУ №190</t>
  </si>
  <si>
    <t>МБДОУ №207</t>
  </si>
  <si>
    <t>МБДОУ №217</t>
  </si>
  <si>
    <t>МБДОУ №218</t>
  </si>
  <si>
    <t>МБДОУ №221</t>
  </si>
  <si>
    <t>МБДОУ №222</t>
  </si>
  <si>
    <t>МБДОУ №229</t>
  </si>
  <si>
    <t>МБДОУ №231</t>
  </si>
  <si>
    <t>МБДОУ №244</t>
  </si>
  <si>
    <t>МБДОУ №246</t>
  </si>
  <si>
    <t>МБДОУ "Сказка"</t>
  </si>
  <si>
    <t>МБДОУ "Ивушка"</t>
  </si>
  <si>
    <t>МБДОУ "Светлячок"</t>
  </si>
  <si>
    <t>МБДОУ "Кристаллик"</t>
  </si>
  <si>
    <t>Муниципальное задание не выполнено(РЕМОНТ)</t>
  </si>
  <si>
    <t>МБДОУс.Кувшиновка</t>
  </si>
  <si>
    <t>МАДОУ № 45</t>
  </si>
  <si>
    <t>МАДОУ № 223</t>
  </si>
  <si>
    <t>МАДОУ № 253</t>
  </si>
  <si>
    <t>МАДОУ № 257</t>
  </si>
  <si>
    <t>МАДОУ № 258</t>
  </si>
  <si>
    <t>МАДОУ №90</t>
  </si>
  <si>
    <t>МАДОУ № 33</t>
  </si>
  <si>
    <t>МАДОУ № 186</t>
  </si>
  <si>
    <t>МБДОУ № 101</t>
  </si>
  <si>
    <t>МБДОУ №148</t>
  </si>
  <si>
    <t>МБДОУ № 91</t>
  </si>
  <si>
    <t>МБДОУ № 84</t>
  </si>
  <si>
    <t>МБДОУ № 194</t>
  </si>
  <si>
    <t>МБДОУ № 65</t>
  </si>
  <si>
    <t>МБДОУ № 170</t>
  </si>
  <si>
    <t>МБДОУ № 210</t>
  </si>
  <si>
    <t>МБДОУ № 50</t>
  </si>
  <si>
    <t>МБДОУ№ 16"Карасик"</t>
  </si>
  <si>
    <t>МБДОУ № 209</t>
  </si>
  <si>
    <t>Всего</t>
  </si>
  <si>
    <t>Муниципальное задание   перевыполнено</t>
  </si>
  <si>
    <t>Муниципальное задание  не  выполнено</t>
  </si>
  <si>
    <t>Отчет о выполнении  муниципального задания за   1 полугодие  2013 год по  МДОУ</t>
  </si>
  <si>
    <t xml:space="preserve">МБДОУ № 2 </t>
  </si>
  <si>
    <t>МБДОУ № 3</t>
  </si>
  <si>
    <t>МБДОУ № 6</t>
  </si>
  <si>
    <t>МБДОУ  № 13</t>
  </si>
  <si>
    <t>МБДОУ № 15</t>
  </si>
  <si>
    <t xml:space="preserve">МБДОУ № 20 </t>
  </si>
  <si>
    <t>МБДОУ № 24</t>
  </si>
  <si>
    <t xml:space="preserve">МАДОУ  № 33 </t>
  </si>
  <si>
    <t>МБДОУ № 38</t>
  </si>
  <si>
    <t xml:space="preserve">МБДОУ № 58 </t>
  </si>
  <si>
    <t>МБДОУ № 105</t>
  </si>
  <si>
    <t>МБДОУ № 124</t>
  </si>
  <si>
    <t xml:space="preserve">МБДОУ № 128 </t>
  </si>
  <si>
    <t>МБДОУ № 130</t>
  </si>
  <si>
    <t xml:space="preserve">МБДОУ № 136 </t>
  </si>
  <si>
    <t xml:space="preserve">МБДОУ  №141 </t>
  </si>
  <si>
    <t>МБДОУ № 199</t>
  </si>
  <si>
    <t>МБДОУ № 254</t>
  </si>
  <si>
    <t xml:space="preserve">МБДОУ № 162 </t>
  </si>
  <si>
    <t>МБДОУ  №183</t>
  </si>
  <si>
    <t>МБДОУ № 207</t>
  </si>
  <si>
    <t>МБДОУ № 217</t>
  </si>
  <si>
    <t>МБДОУ № 218</t>
  </si>
  <si>
    <t>МБДОУ № 222</t>
  </si>
  <si>
    <t>МБДОУ № 229</t>
  </si>
  <si>
    <t xml:space="preserve">МБДОУ №231 </t>
  </si>
  <si>
    <t>МБДОУ № 244</t>
  </si>
  <si>
    <t>МБДОУ  № 246</t>
  </si>
  <si>
    <t>МАДОУ № 90</t>
  </si>
  <si>
    <t>МАДОУ № 43</t>
  </si>
  <si>
    <t>МАДОУ № 178</t>
  </si>
  <si>
    <t>МБДОУ №16 "Карасик"</t>
  </si>
  <si>
    <t>МБДОУ №104</t>
  </si>
  <si>
    <t>МБДОУ №201</t>
  </si>
  <si>
    <t>МБДОУ №209</t>
  </si>
  <si>
    <t xml:space="preserve"> МБДОУ №8</t>
  </si>
  <si>
    <t xml:space="preserve"> МБДОУ №14</t>
  </si>
  <si>
    <t xml:space="preserve"> МБДОУ №22</t>
  </si>
  <si>
    <t xml:space="preserve"> МБДОУ №31</t>
  </si>
  <si>
    <t xml:space="preserve"> МБДОУ №54</t>
  </si>
  <si>
    <t xml:space="preserve"> МБДОУ №94</t>
  </si>
  <si>
    <t xml:space="preserve"> МБДОУ №103</t>
  </si>
  <si>
    <t xml:space="preserve"> МБДОУ №110</t>
  </si>
  <si>
    <t xml:space="preserve"> МБДОУ №169</t>
  </si>
  <si>
    <t xml:space="preserve"> МБДОУ №174</t>
  </si>
  <si>
    <t xml:space="preserve"> МБДОУ №175</t>
  </si>
  <si>
    <t xml:space="preserve"> МБДОУ №176</t>
  </si>
  <si>
    <t xml:space="preserve"> МБДОУ №188</t>
  </si>
  <si>
    <t xml:space="preserve"> МБДОУ №190</t>
  </si>
  <si>
    <t xml:space="preserve"> МБДОУ №221</t>
  </si>
  <si>
    <t>Муниципальное задание   не выполнено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</si>
</sst>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7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64" fontId="51" fillId="7" borderId="10" xfId="0" applyNumberFormat="1" applyFont="1" applyFill="1" applyBorder="1" applyAlignment="1">
      <alignment/>
    </xf>
    <xf numFmtId="164" fontId="51" fillId="0" borderId="10" xfId="0" applyNumberFormat="1" applyFont="1" applyBorder="1" applyAlignment="1">
      <alignment vertical="center" wrapText="1"/>
    </xf>
    <xf numFmtId="164" fontId="52" fillId="0" borderId="10" xfId="0" applyNumberFormat="1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7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164" fontId="52" fillId="7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right"/>
    </xf>
    <xf numFmtId="164" fontId="54" fillId="7" borderId="10" xfId="0" applyNumberFormat="1" applyFont="1" applyFill="1" applyBorder="1" applyAlignment="1">
      <alignment horizontal="right"/>
    </xf>
    <xf numFmtId="164" fontId="54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 horizontal="right"/>
    </xf>
    <xf numFmtId="164" fontId="50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vertical="center" wrapText="1"/>
    </xf>
    <xf numFmtId="0" fontId="56" fillId="7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64" fontId="57" fillId="7" borderId="10" xfId="0" applyNumberFormat="1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/>
    </xf>
    <xf numFmtId="164" fontId="57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right"/>
    </xf>
    <xf numFmtId="164" fontId="57" fillId="7" borderId="10" xfId="0" applyNumberFormat="1" applyFont="1" applyFill="1" applyBorder="1" applyAlignment="1">
      <alignment horizontal="right"/>
    </xf>
    <xf numFmtId="0" fontId="57" fillId="0" borderId="10" xfId="0" applyFont="1" applyBorder="1" applyAlignment="1">
      <alignment horizontal="right"/>
    </xf>
    <xf numFmtId="164" fontId="57" fillId="0" borderId="10" xfId="0" applyNumberFormat="1" applyFont="1" applyBorder="1" applyAlignment="1">
      <alignment horizontal="right" vertical="center"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justify" vertical="justify" wrapText="1"/>
    </xf>
    <xf numFmtId="0" fontId="56" fillId="0" borderId="10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1" fontId="56" fillId="0" borderId="10" xfId="0" applyNumberFormat="1" applyFont="1" applyBorder="1" applyAlignment="1">
      <alignment horizontal="right"/>
    </xf>
    <xf numFmtId="164" fontId="56" fillId="0" borderId="10" xfId="0" applyNumberFormat="1" applyFont="1" applyBorder="1" applyAlignment="1">
      <alignment horizontal="right"/>
    </xf>
    <xf numFmtId="164" fontId="56" fillId="0" borderId="10" xfId="0" applyNumberFormat="1" applyFont="1" applyFill="1" applyBorder="1" applyAlignment="1">
      <alignment horizontal="right"/>
    </xf>
    <xf numFmtId="1" fontId="57" fillId="7" borderId="10" xfId="0" applyNumberFormat="1" applyFont="1" applyFill="1" applyBorder="1" applyAlignment="1">
      <alignment horizontal="right"/>
    </xf>
    <xf numFmtId="0" fontId="56" fillId="0" borderId="10" xfId="0" applyFont="1" applyBorder="1" applyAlignment="1">
      <alignment horizontal="right" vertical="center" wrapText="1"/>
    </xf>
    <xf numFmtId="1" fontId="56" fillId="0" borderId="10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right"/>
    </xf>
    <xf numFmtId="0" fontId="57" fillId="0" borderId="10" xfId="0" applyFont="1" applyFill="1" applyBorder="1" applyAlignment="1">
      <alignment horizontal="right"/>
    </xf>
    <xf numFmtId="1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164" fontId="59" fillId="0" borderId="10" xfId="0" applyNumberFormat="1" applyFont="1" applyBorder="1" applyAlignment="1">
      <alignment/>
    </xf>
    <xf numFmtId="164" fontId="60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justify" vertical="justify" wrapText="1"/>
    </xf>
    <xf numFmtId="164" fontId="60" fillId="7" borderId="10" xfId="0" applyNumberFormat="1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1" fontId="48" fillId="0" borderId="10" xfId="0" applyNumberFormat="1" applyFont="1" applyBorder="1" applyAlignment="1">
      <alignment horizontal="right"/>
    </xf>
    <xf numFmtId="164" fontId="60" fillId="7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right"/>
    </xf>
    <xf numFmtId="164" fontId="48" fillId="0" borderId="10" xfId="0" applyNumberFormat="1" applyFont="1" applyBorder="1" applyAlignment="1">
      <alignment horizontal="right"/>
    </xf>
    <xf numFmtId="164" fontId="60" fillId="0" borderId="10" xfId="0" applyNumberFormat="1" applyFont="1" applyBorder="1" applyAlignment="1">
      <alignment horizontal="right" vertical="center" wrapText="1"/>
    </xf>
    <xf numFmtId="164" fontId="48" fillId="0" borderId="10" xfId="0" applyNumberFormat="1" applyFont="1" applyFill="1" applyBorder="1" applyAlignment="1">
      <alignment horizontal="right"/>
    </xf>
    <xf numFmtId="1" fontId="60" fillId="7" borderId="10" xfId="0" applyNumberFormat="1" applyFont="1" applyFill="1" applyBorder="1" applyAlignment="1">
      <alignment horizontal="right"/>
    </xf>
    <xf numFmtId="1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right"/>
    </xf>
    <xf numFmtId="1" fontId="58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/>
    </xf>
    <xf numFmtId="164" fontId="58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justify" vertical="justify" wrapText="1"/>
    </xf>
    <xf numFmtId="0" fontId="53" fillId="0" borderId="10" xfId="0" applyFont="1" applyBorder="1" applyAlignment="1">
      <alignment horizontal="justify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164" fontId="5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center"/>
    </xf>
    <xf numFmtId="164" fontId="60" fillId="0" borderId="10" xfId="0" applyNumberFormat="1" applyFont="1" applyBorder="1" applyAlignment="1">
      <alignment horizontal="center"/>
    </xf>
    <xf numFmtId="164" fontId="59" fillId="7" borderId="10" xfId="0" applyNumberFormat="1" applyFont="1" applyFill="1" applyBorder="1" applyAlignment="1">
      <alignment/>
    </xf>
    <xf numFmtId="0" fontId="6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right"/>
    </xf>
    <xf numFmtId="0" fontId="6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4" xfId="0" applyFont="1" applyBorder="1" applyAlignment="1">
      <alignment horizontal="justify" vertical="center" wrapText="1"/>
    </xf>
    <xf numFmtId="0" fontId="60" fillId="0" borderId="15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justify" vertical="center"/>
    </xf>
    <xf numFmtId="0" fontId="53" fillId="0" borderId="13" xfId="0" applyFont="1" applyBorder="1" applyAlignment="1">
      <alignment horizontal="justify" vertic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/>
    </xf>
    <xf numFmtId="0" fontId="48" fillId="7" borderId="12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justify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6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0" workbookViewId="0" topLeftCell="A147">
      <selection activeCell="A166" sqref="A166:A167"/>
    </sheetView>
  </sheetViews>
  <sheetFormatPr defaultColWidth="9.140625" defaultRowHeight="15"/>
  <cols>
    <col min="1" max="1" width="21.8515625" style="68" customWidth="1"/>
    <col min="2" max="2" width="8.421875" style="0" customWidth="1"/>
    <col min="3" max="3" width="8.00390625" style="0" customWidth="1"/>
    <col min="4" max="4" width="8.140625" style="0" customWidth="1"/>
    <col min="5" max="5" width="6.140625" style="0" customWidth="1"/>
    <col min="6" max="6" width="6.7109375" style="0" customWidth="1"/>
    <col min="7" max="7" width="6.00390625" style="0" customWidth="1"/>
    <col min="8" max="8" width="6.8515625" style="0" customWidth="1"/>
    <col min="9" max="9" width="6.57421875" style="0" customWidth="1"/>
    <col min="10" max="10" width="9.57421875" style="0" customWidth="1"/>
    <col min="11" max="12" width="7.8515625" style="0" customWidth="1"/>
    <col min="13" max="13" width="40.7109375" style="0" customWidth="1"/>
  </cols>
  <sheetData>
    <row r="1" spans="1:14" ht="15" customHeight="1">
      <c r="A1" s="65"/>
      <c r="B1" s="14" t="s">
        <v>169</v>
      </c>
      <c r="C1" s="13"/>
      <c r="D1" s="13"/>
      <c r="E1" s="13"/>
      <c r="F1" s="13"/>
      <c r="G1" s="13"/>
      <c r="H1" s="7"/>
      <c r="I1" s="7"/>
      <c r="J1" s="7"/>
      <c r="K1" s="7"/>
      <c r="L1" s="7"/>
      <c r="M1" s="7"/>
      <c r="N1" s="7"/>
    </row>
    <row r="2" spans="1:13" ht="15" customHeight="1">
      <c r="A2" s="66"/>
      <c r="B2" s="144" t="s">
        <v>0</v>
      </c>
      <c r="C2" s="145"/>
      <c r="D2" s="146"/>
      <c r="E2" s="119" t="s">
        <v>6</v>
      </c>
      <c r="F2" s="120"/>
      <c r="G2" s="120"/>
      <c r="H2" s="120"/>
      <c r="I2" s="120"/>
      <c r="J2" s="120"/>
      <c r="K2" s="121"/>
      <c r="L2" s="128" t="s">
        <v>5</v>
      </c>
      <c r="M2" s="3"/>
    </row>
    <row r="3" spans="1:13" ht="51.75" customHeight="1">
      <c r="A3" s="66"/>
      <c r="B3" s="147"/>
      <c r="C3" s="148"/>
      <c r="D3" s="149"/>
      <c r="E3" s="122" t="s">
        <v>12</v>
      </c>
      <c r="F3" s="123"/>
      <c r="G3" s="124"/>
      <c r="H3" s="125" t="s">
        <v>16</v>
      </c>
      <c r="I3" s="126"/>
      <c r="J3" s="127"/>
      <c r="K3" s="142" t="s">
        <v>4</v>
      </c>
      <c r="L3" s="129"/>
      <c r="M3" s="135" t="s">
        <v>87</v>
      </c>
    </row>
    <row r="4" spans="1:13" ht="226.5" customHeight="1">
      <c r="A4" s="67" t="s">
        <v>11</v>
      </c>
      <c r="B4" s="11" t="s">
        <v>9</v>
      </c>
      <c r="C4" s="11" t="s">
        <v>7</v>
      </c>
      <c r="D4" s="12" t="s">
        <v>8</v>
      </c>
      <c r="E4" s="11" t="s">
        <v>10</v>
      </c>
      <c r="F4" s="11" t="s">
        <v>1</v>
      </c>
      <c r="G4" s="11" t="s">
        <v>13</v>
      </c>
      <c r="H4" s="1" t="s">
        <v>2</v>
      </c>
      <c r="I4" s="1" t="s">
        <v>3</v>
      </c>
      <c r="J4" s="1" t="s">
        <v>88</v>
      </c>
      <c r="K4" s="143"/>
      <c r="L4" s="130"/>
      <c r="M4" s="136"/>
    </row>
    <row r="5" spans="1:13" ht="15">
      <c r="A5" s="137" t="s">
        <v>17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3"/>
    </row>
    <row r="6" spans="1:13" ht="30.75" customHeight="1">
      <c r="A6" s="17" t="s">
        <v>19</v>
      </c>
      <c r="B6" s="6">
        <v>77</v>
      </c>
      <c r="C6" s="6">
        <v>75</v>
      </c>
      <c r="D6" s="8">
        <f>(C6/B6)*100</f>
        <v>97.40259740259741</v>
      </c>
      <c r="E6" s="6">
        <v>75</v>
      </c>
      <c r="F6" s="6">
        <v>68</v>
      </c>
      <c r="G6" s="15">
        <f aca="true" t="shared" si="0" ref="G6:G26">ROUND((F6/E6)*100,1)</f>
        <v>90.7</v>
      </c>
      <c r="H6" s="99">
        <v>170</v>
      </c>
      <c r="I6" s="15"/>
      <c r="J6" s="100"/>
      <c r="K6" s="16">
        <f>G6</f>
        <v>90.7</v>
      </c>
      <c r="L6" s="9">
        <f aca="true" t="shared" si="1" ref="L6:L15">(D6+K6)/2</f>
        <v>94.0512987012987</v>
      </c>
      <c r="M6" s="25" t="s">
        <v>168</v>
      </c>
    </row>
    <row r="7" spans="1:13" ht="15">
      <c r="A7" s="18" t="s">
        <v>20</v>
      </c>
      <c r="B7" s="6">
        <v>87</v>
      </c>
      <c r="C7" s="6">
        <v>84</v>
      </c>
      <c r="D7" s="8">
        <f>(C7/B7)*100</f>
        <v>96.55172413793103</v>
      </c>
      <c r="E7" s="6">
        <v>75</v>
      </c>
      <c r="F7" s="6">
        <v>80</v>
      </c>
      <c r="G7" s="15">
        <f t="shared" si="0"/>
        <v>106.7</v>
      </c>
      <c r="H7" s="99">
        <v>170</v>
      </c>
      <c r="I7" s="15"/>
      <c r="J7" s="100"/>
      <c r="K7" s="16">
        <f aca="true" t="shared" si="2" ref="K7:K38">G7</f>
        <v>106.7</v>
      </c>
      <c r="L7" s="9">
        <f t="shared" si="1"/>
        <v>101.62586206896552</v>
      </c>
      <c r="M7" s="25" t="s">
        <v>167</v>
      </c>
    </row>
    <row r="8" spans="1:13" ht="26.25" customHeight="1">
      <c r="A8" s="18" t="s">
        <v>21</v>
      </c>
      <c r="B8" s="6">
        <v>75</v>
      </c>
      <c r="C8" s="6">
        <v>73</v>
      </c>
      <c r="D8" s="8">
        <f>(C8/B8)*100</f>
        <v>97.33333333333334</v>
      </c>
      <c r="E8" s="6">
        <v>75</v>
      </c>
      <c r="F8" s="6">
        <v>73</v>
      </c>
      <c r="G8" s="15">
        <f t="shared" si="0"/>
        <v>97.3</v>
      </c>
      <c r="H8" s="99">
        <v>170</v>
      </c>
      <c r="I8" s="15"/>
      <c r="J8" s="100"/>
      <c r="K8" s="16">
        <f t="shared" si="2"/>
        <v>97.3</v>
      </c>
      <c r="L8" s="9">
        <f t="shared" si="1"/>
        <v>97.31666666666666</v>
      </c>
      <c r="M8" s="25" t="s">
        <v>90</v>
      </c>
    </row>
    <row r="9" spans="1:13" ht="24">
      <c r="A9" s="18" t="s">
        <v>22</v>
      </c>
      <c r="B9" s="6">
        <v>87</v>
      </c>
      <c r="C9" s="6">
        <v>84</v>
      </c>
      <c r="D9" s="8">
        <f aca="true" t="shared" si="3" ref="D9:D38">(C9/B9)*100</f>
        <v>96.55172413793103</v>
      </c>
      <c r="E9" s="6">
        <v>75</v>
      </c>
      <c r="F9" s="6">
        <v>75</v>
      </c>
      <c r="G9" s="15">
        <f t="shared" si="0"/>
        <v>100</v>
      </c>
      <c r="H9" s="99">
        <v>170</v>
      </c>
      <c r="I9" s="15"/>
      <c r="J9" s="100"/>
      <c r="K9" s="16">
        <f t="shared" si="2"/>
        <v>100</v>
      </c>
      <c r="L9" s="9">
        <f t="shared" si="1"/>
        <v>98.27586206896552</v>
      </c>
      <c r="M9" s="25" t="s">
        <v>90</v>
      </c>
    </row>
    <row r="10" spans="1:13" ht="24">
      <c r="A10" s="18" t="s">
        <v>23</v>
      </c>
      <c r="B10" s="6">
        <v>59</v>
      </c>
      <c r="C10" s="6">
        <v>53</v>
      </c>
      <c r="D10" s="8">
        <f t="shared" si="3"/>
        <v>89.83050847457628</v>
      </c>
      <c r="E10" s="6">
        <v>75</v>
      </c>
      <c r="F10" s="6">
        <v>77</v>
      </c>
      <c r="G10" s="15">
        <f t="shared" si="0"/>
        <v>102.7</v>
      </c>
      <c r="H10" s="99">
        <v>170</v>
      </c>
      <c r="I10" s="15"/>
      <c r="J10" s="100"/>
      <c r="K10" s="16">
        <f t="shared" si="2"/>
        <v>102.7</v>
      </c>
      <c r="L10" s="9">
        <f t="shared" si="1"/>
        <v>96.26525423728813</v>
      </c>
      <c r="M10" s="25" t="s">
        <v>90</v>
      </c>
    </row>
    <row r="11" spans="1:13" ht="15">
      <c r="A11" s="18" t="s">
        <v>24</v>
      </c>
      <c r="B11" s="6">
        <v>52</v>
      </c>
      <c r="C11" s="6">
        <v>50</v>
      </c>
      <c r="D11" s="10">
        <f t="shared" si="3"/>
        <v>96.15384615384616</v>
      </c>
      <c r="E11" s="6">
        <v>75</v>
      </c>
      <c r="F11" s="6">
        <v>69</v>
      </c>
      <c r="G11" s="15">
        <f t="shared" si="0"/>
        <v>92</v>
      </c>
      <c r="H11" s="99">
        <v>170</v>
      </c>
      <c r="I11" s="15"/>
      <c r="J11" s="100"/>
      <c r="K11" s="16">
        <f t="shared" si="2"/>
        <v>92</v>
      </c>
      <c r="L11" s="9">
        <f t="shared" si="1"/>
        <v>94.07692307692308</v>
      </c>
      <c r="M11" s="25" t="s">
        <v>168</v>
      </c>
    </row>
    <row r="12" spans="1:13" ht="15">
      <c r="A12" s="18" t="s">
        <v>155</v>
      </c>
      <c r="B12" s="19">
        <v>176</v>
      </c>
      <c r="C12" s="19">
        <v>166</v>
      </c>
      <c r="D12" s="20">
        <f t="shared" si="3"/>
        <v>94.31818181818183</v>
      </c>
      <c r="E12" s="19">
        <v>75</v>
      </c>
      <c r="F12" s="19">
        <v>71</v>
      </c>
      <c r="G12" s="23">
        <f t="shared" si="0"/>
        <v>94.7</v>
      </c>
      <c r="H12" s="19">
        <v>170</v>
      </c>
      <c r="I12" s="19"/>
      <c r="J12" s="23"/>
      <c r="K12" s="16">
        <f t="shared" si="2"/>
        <v>94.7</v>
      </c>
      <c r="L12" s="21">
        <f t="shared" si="1"/>
        <v>94.50909090909092</v>
      </c>
      <c r="M12" s="25" t="s">
        <v>168</v>
      </c>
    </row>
    <row r="13" spans="1:13" ht="24">
      <c r="A13" s="18" t="s">
        <v>156</v>
      </c>
      <c r="B13" s="19">
        <v>72</v>
      </c>
      <c r="C13" s="19">
        <v>71</v>
      </c>
      <c r="D13" s="20">
        <f t="shared" si="3"/>
        <v>98.61111111111111</v>
      </c>
      <c r="E13" s="19">
        <v>75</v>
      </c>
      <c r="F13" s="19">
        <v>76</v>
      </c>
      <c r="G13" s="23">
        <f t="shared" si="0"/>
        <v>101.3</v>
      </c>
      <c r="H13" s="19">
        <v>170</v>
      </c>
      <c r="I13" s="19"/>
      <c r="J13" s="23"/>
      <c r="K13" s="16">
        <f t="shared" si="2"/>
        <v>101.3</v>
      </c>
      <c r="L13" s="21">
        <f t="shared" si="1"/>
        <v>99.95555555555555</v>
      </c>
      <c r="M13" s="25" t="s">
        <v>90</v>
      </c>
    </row>
    <row r="14" spans="1:13" ht="23.25" customHeight="1">
      <c r="A14" s="69" t="s">
        <v>157</v>
      </c>
      <c r="B14" s="19">
        <v>97</v>
      </c>
      <c r="C14" s="19">
        <v>98</v>
      </c>
      <c r="D14" s="20">
        <f t="shared" si="3"/>
        <v>101.03092783505154</v>
      </c>
      <c r="E14" s="19">
        <v>75</v>
      </c>
      <c r="F14" s="19">
        <v>77.2</v>
      </c>
      <c r="G14" s="23">
        <f t="shared" si="0"/>
        <v>102.9</v>
      </c>
      <c r="H14" s="19">
        <v>170</v>
      </c>
      <c r="I14" s="19"/>
      <c r="J14" s="23"/>
      <c r="K14" s="16">
        <f t="shared" si="2"/>
        <v>102.9</v>
      </c>
      <c r="L14" s="21">
        <f t="shared" si="1"/>
        <v>101.96546391752577</v>
      </c>
      <c r="M14" s="25" t="s">
        <v>91</v>
      </c>
    </row>
    <row r="15" spans="1:13" ht="32.25" customHeight="1">
      <c r="A15" s="69" t="s">
        <v>158</v>
      </c>
      <c r="B15" s="19">
        <v>86</v>
      </c>
      <c r="C15" s="19">
        <v>79</v>
      </c>
      <c r="D15" s="20">
        <f t="shared" si="3"/>
        <v>91.86046511627907</v>
      </c>
      <c r="E15" s="19">
        <v>75</v>
      </c>
      <c r="F15" s="19">
        <v>74.6</v>
      </c>
      <c r="G15" s="23">
        <f t="shared" si="0"/>
        <v>99.5</v>
      </c>
      <c r="H15" s="19">
        <v>170</v>
      </c>
      <c r="I15" s="19"/>
      <c r="J15" s="23"/>
      <c r="K15" s="16">
        <f t="shared" si="2"/>
        <v>99.5</v>
      </c>
      <c r="L15" s="21">
        <f t="shared" si="1"/>
        <v>95.68023255813954</v>
      </c>
      <c r="M15" s="25" t="s">
        <v>90</v>
      </c>
    </row>
    <row r="16" spans="1:13" ht="27.75" customHeight="1">
      <c r="A16" s="69" t="s">
        <v>25</v>
      </c>
      <c r="B16" s="6">
        <v>79</v>
      </c>
      <c r="C16" s="6">
        <v>80</v>
      </c>
      <c r="D16" s="10">
        <f t="shared" si="3"/>
        <v>101.26582278481013</v>
      </c>
      <c r="E16" s="6">
        <v>75</v>
      </c>
      <c r="F16" s="6">
        <v>74</v>
      </c>
      <c r="G16" s="15">
        <f t="shared" si="0"/>
        <v>98.7</v>
      </c>
      <c r="H16" s="99">
        <v>170</v>
      </c>
      <c r="I16" s="15"/>
      <c r="J16" s="100"/>
      <c r="K16" s="16">
        <f t="shared" si="2"/>
        <v>98.7</v>
      </c>
      <c r="L16" s="9">
        <f aca="true" t="shared" si="4" ref="L16:L31">(D16+K16)/2</f>
        <v>99.98291139240507</v>
      </c>
      <c r="M16" s="25" t="s">
        <v>90</v>
      </c>
    </row>
    <row r="17" spans="1:13" ht="30" customHeight="1">
      <c r="A17" s="69" t="s">
        <v>26</v>
      </c>
      <c r="B17" s="6">
        <v>94</v>
      </c>
      <c r="C17" s="6">
        <v>93</v>
      </c>
      <c r="D17" s="10">
        <f t="shared" si="3"/>
        <v>98.93617021276596</v>
      </c>
      <c r="E17" s="6">
        <v>75</v>
      </c>
      <c r="F17" s="6">
        <v>73</v>
      </c>
      <c r="G17" s="15">
        <f t="shared" si="0"/>
        <v>97.3</v>
      </c>
      <c r="H17" s="99">
        <v>170</v>
      </c>
      <c r="I17" s="15"/>
      <c r="J17" s="100"/>
      <c r="K17" s="16">
        <f t="shared" si="2"/>
        <v>97.3</v>
      </c>
      <c r="L17" s="9">
        <f t="shared" si="4"/>
        <v>98.11808510638298</v>
      </c>
      <c r="M17" s="25" t="s">
        <v>90</v>
      </c>
    </row>
    <row r="18" spans="1:13" ht="15">
      <c r="A18" s="69" t="s">
        <v>159</v>
      </c>
      <c r="B18" s="19">
        <v>81</v>
      </c>
      <c r="C18" s="19">
        <v>80</v>
      </c>
      <c r="D18" s="20">
        <f t="shared" si="3"/>
        <v>98.76543209876543</v>
      </c>
      <c r="E18" s="19">
        <v>75</v>
      </c>
      <c r="F18" s="19">
        <v>68.1</v>
      </c>
      <c r="G18" s="23">
        <f t="shared" si="0"/>
        <v>90.8</v>
      </c>
      <c r="H18" s="19">
        <v>170</v>
      </c>
      <c r="I18" s="19"/>
      <c r="J18" s="23"/>
      <c r="K18" s="16">
        <f t="shared" si="2"/>
        <v>90.8</v>
      </c>
      <c r="L18" s="21">
        <f t="shared" si="4"/>
        <v>94.78271604938271</v>
      </c>
      <c r="M18" s="25" t="s">
        <v>168</v>
      </c>
    </row>
    <row r="19" spans="1:13" ht="15">
      <c r="A19" s="69" t="s">
        <v>160</v>
      </c>
      <c r="B19" s="19">
        <v>116</v>
      </c>
      <c r="C19" s="19">
        <v>110</v>
      </c>
      <c r="D19" s="20">
        <f t="shared" si="3"/>
        <v>94.82758620689656</v>
      </c>
      <c r="E19" s="19">
        <v>75</v>
      </c>
      <c r="F19" s="19">
        <v>67.1</v>
      </c>
      <c r="G19" s="23">
        <f t="shared" si="0"/>
        <v>89.5</v>
      </c>
      <c r="H19" s="19">
        <v>170</v>
      </c>
      <c r="I19" s="19"/>
      <c r="J19" s="23"/>
      <c r="K19" s="16">
        <f t="shared" si="2"/>
        <v>89.5</v>
      </c>
      <c r="L19" s="21">
        <f t="shared" si="4"/>
        <v>92.16379310344828</v>
      </c>
      <c r="M19" s="25" t="s">
        <v>168</v>
      </c>
    </row>
    <row r="20" spans="1:13" ht="15">
      <c r="A20" s="69" t="s">
        <v>161</v>
      </c>
      <c r="B20" s="19">
        <v>87</v>
      </c>
      <c r="C20" s="19">
        <v>86</v>
      </c>
      <c r="D20" s="20">
        <f t="shared" si="3"/>
        <v>98.85057471264368</v>
      </c>
      <c r="E20" s="19">
        <v>75</v>
      </c>
      <c r="F20" s="19">
        <v>76</v>
      </c>
      <c r="G20" s="23">
        <f t="shared" si="0"/>
        <v>101.3</v>
      </c>
      <c r="H20" s="19">
        <v>170</v>
      </c>
      <c r="I20" s="19"/>
      <c r="J20" s="23"/>
      <c r="K20" s="16">
        <f t="shared" si="2"/>
        <v>101.3</v>
      </c>
      <c r="L20" s="21">
        <f t="shared" si="4"/>
        <v>100.07528735632184</v>
      </c>
      <c r="M20" s="25" t="s">
        <v>91</v>
      </c>
    </row>
    <row r="21" spans="1:13" ht="30" customHeight="1">
      <c r="A21" s="69" t="s">
        <v>27</v>
      </c>
      <c r="B21" s="6">
        <v>95</v>
      </c>
      <c r="C21" s="6">
        <v>91</v>
      </c>
      <c r="D21" s="10">
        <f t="shared" si="3"/>
        <v>95.78947368421052</v>
      </c>
      <c r="E21" s="6">
        <v>75</v>
      </c>
      <c r="F21" s="6">
        <v>74</v>
      </c>
      <c r="G21" s="15">
        <f t="shared" si="0"/>
        <v>98.7</v>
      </c>
      <c r="H21" s="99">
        <v>170</v>
      </c>
      <c r="I21" s="15"/>
      <c r="J21" s="100"/>
      <c r="K21" s="16">
        <f t="shared" si="2"/>
        <v>98.7</v>
      </c>
      <c r="L21" s="9">
        <f t="shared" si="4"/>
        <v>97.24473684210525</v>
      </c>
      <c r="M21" s="25" t="s">
        <v>90</v>
      </c>
    </row>
    <row r="22" spans="1:13" ht="15">
      <c r="A22" s="69" t="s">
        <v>28</v>
      </c>
      <c r="B22" s="6">
        <v>91</v>
      </c>
      <c r="C22" s="6">
        <v>92</v>
      </c>
      <c r="D22" s="10">
        <f t="shared" si="3"/>
        <v>101.0989010989011</v>
      </c>
      <c r="E22" s="6">
        <v>75</v>
      </c>
      <c r="F22" s="6">
        <v>63</v>
      </c>
      <c r="G22" s="15">
        <f t="shared" si="0"/>
        <v>84</v>
      </c>
      <c r="H22" s="99">
        <v>170</v>
      </c>
      <c r="I22" s="15"/>
      <c r="J22" s="100"/>
      <c r="K22" s="16">
        <f t="shared" si="2"/>
        <v>84</v>
      </c>
      <c r="L22" s="9">
        <f t="shared" si="4"/>
        <v>92.54945054945054</v>
      </c>
      <c r="M22" s="25" t="s">
        <v>168</v>
      </c>
    </row>
    <row r="23" spans="1:13" ht="15">
      <c r="A23" s="69" t="s">
        <v>29</v>
      </c>
      <c r="B23" s="6">
        <v>12</v>
      </c>
      <c r="C23" s="6">
        <v>10</v>
      </c>
      <c r="D23" s="10">
        <f t="shared" si="3"/>
        <v>83.33333333333334</v>
      </c>
      <c r="E23" s="6">
        <v>75</v>
      </c>
      <c r="F23" s="6">
        <v>78</v>
      </c>
      <c r="G23" s="15">
        <f t="shared" si="0"/>
        <v>104</v>
      </c>
      <c r="H23" s="99">
        <v>170</v>
      </c>
      <c r="I23" s="15"/>
      <c r="J23" s="100"/>
      <c r="K23" s="16">
        <f t="shared" si="2"/>
        <v>104</v>
      </c>
      <c r="L23" s="9">
        <f t="shared" si="4"/>
        <v>93.66666666666667</v>
      </c>
      <c r="M23" s="25" t="s">
        <v>168</v>
      </c>
    </row>
    <row r="24" spans="1:13" ht="27.75" customHeight="1">
      <c r="A24" s="69" t="s">
        <v>30</v>
      </c>
      <c r="B24" s="6">
        <v>39</v>
      </c>
      <c r="C24" s="6">
        <v>37</v>
      </c>
      <c r="D24" s="10">
        <f t="shared" si="3"/>
        <v>94.87179487179486</v>
      </c>
      <c r="E24" s="6">
        <v>75</v>
      </c>
      <c r="F24" s="6">
        <v>75</v>
      </c>
      <c r="G24" s="15">
        <f t="shared" si="0"/>
        <v>100</v>
      </c>
      <c r="H24" s="99">
        <v>170</v>
      </c>
      <c r="I24" s="15"/>
      <c r="J24" s="100"/>
      <c r="K24" s="16">
        <f t="shared" si="2"/>
        <v>100</v>
      </c>
      <c r="L24" s="9">
        <f t="shared" si="4"/>
        <v>97.43589743589743</v>
      </c>
      <c r="M24" s="25" t="s">
        <v>90</v>
      </c>
    </row>
    <row r="25" spans="1:13" ht="15">
      <c r="A25" s="69" t="s">
        <v>31</v>
      </c>
      <c r="B25" s="6">
        <v>29</v>
      </c>
      <c r="C25" s="6">
        <v>27</v>
      </c>
      <c r="D25" s="10">
        <f t="shared" si="3"/>
        <v>93.10344827586206</v>
      </c>
      <c r="E25" s="6">
        <v>75</v>
      </c>
      <c r="F25" s="6">
        <v>67</v>
      </c>
      <c r="G25" s="15">
        <f t="shared" si="0"/>
        <v>89.3</v>
      </c>
      <c r="H25" s="99">
        <v>170</v>
      </c>
      <c r="I25" s="15"/>
      <c r="J25" s="100"/>
      <c r="K25" s="16">
        <f t="shared" si="2"/>
        <v>89.3</v>
      </c>
      <c r="L25" s="9">
        <f t="shared" si="4"/>
        <v>91.20172413793102</v>
      </c>
      <c r="M25" s="25" t="s">
        <v>168</v>
      </c>
    </row>
    <row r="26" spans="1:13" ht="28.5" customHeight="1">
      <c r="A26" s="69" t="s">
        <v>162</v>
      </c>
      <c r="B26" s="19">
        <v>11</v>
      </c>
      <c r="C26" s="19">
        <v>13</v>
      </c>
      <c r="D26" s="20">
        <f t="shared" si="3"/>
        <v>118.18181818181819</v>
      </c>
      <c r="E26" s="19">
        <v>75</v>
      </c>
      <c r="F26" s="19">
        <v>54.8</v>
      </c>
      <c r="G26" s="23">
        <f t="shared" si="0"/>
        <v>73.1</v>
      </c>
      <c r="H26" s="19">
        <v>170</v>
      </c>
      <c r="I26" s="19"/>
      <c r="J26" s="23"/>
      <c r="K26" s="16">
        <f t="shared" si="2"/>
        <v>73.1</v>
      </c>
      <c r="L26" s="21">
        <f t="shared" si="4"/>
        <v>95.64090909090909</v>
      </c>
      <c r="M26" s="25" t="s">
        <v>90</v>
      </c>
    </row>
    <row r="27" spans="1:13" ht="24">
      <c r="A27" s="69" t="s">
        <v>32</v>
      </c>
      <c r="B27" s="6">
        <v>45</v>
      </c>
      <c r="C27" s="6">
        <v>44</v>
      </c>
      <c r="D27" s="10">
        <f t="shared" si="3"/>
        <v>97.77777777777777</v>
      </c>
      <c r="E27" s="6">
        <v>75</v>
      </c>
      <c r="F27" s="6">
        <v>70</v>
      </c>
      <c r="G27" s="15">
        <f aca="true" t="shared" si="5" ref="G27:G36">ROUND((F27/E27)*100,1)</f>
        <v>93.3</v>
      </c>
      <c r="H27" s="99">
        <v>170</v>
      </c>
      <c r="I27" s="15"/>
      <c r="J27" s="100"/>
      <c r="K27" s="16">
        <f t="shared" si="2"/>
        <v>93.3</v>
      </c>
      <c r="L27" s="9">
        <f t="shared" si="4"/>
        <v>95.53888888888889</v>
      </c>
      <c r="M27" s="25" t="s">
        <v>90</v>
      </c>
    </row>
    <row r="28" spans="1:13" ht="27" customHeight="1">
      <c r="A28" s="69" t="s">
        <v>163</v>
      </c>
      <c r="B28" s="19">
        <v>32</v>
      </c>
      <c r="C28" s="19">
        <v>31</v>
      </c>
      <c r="D28" s="20">
        <f t="shared" si="3"/>
        <v>96.875</v>
      </c>
      <c r="E28" s="19">
        <v>75</v>
      </c>
      <c r="F28" s="19">
        <v>77.4</v>
      </c>
      <c r="G28" s="23">
        <f t="shared" si="5"/>
        <v>103.2</v>
      </c>
      <c r="H28" s="19">
        <v>170</v>
      </c>
      <c r="I28" s="19"/>
      <c r="J28" s="23"/>
      <c r="K28" s="16">
        <f t="shared" si="2"/>
        <v>103.2</v>
      </c>
      <c r="L28" s="21">
        <f t="shared" si="4"/>
        <v>100.0375</v>
      </c>
      <c r="M28" s="25" t="s">
        <v>90</v>
      </c>
    </row>
    <row r="29" spans="1:13" ht="31.5" customHeight="1">
      <c r="A29" s="69" t="s">
        <v>154</v>
      </c>
      <c r="B29" s="19">
        <v>7</v>
      </c>
      <c r="C29" s="19">
        <v>13</v>
      </c>
      <c r="D29" s="20">
        <f t="shared" si="3"/>
        <v>185.71428571428572</v>
      </c>
      <c r="E29" s="19">
        <v>75</v>
      </c>
      <c r="F29" s="19">
        <v>64.6</v>
      </c>
      <c r="G29" s="23">
        <f t="shared" si="5"/>
        <v>86.1</v>
      </c>
      <c r="H29" s="19">
        <v>170</v>
      </c>
      <c r="I29" s="19"/>
      <c r="J29" s="23"/>
      <c r="K29" s="16">
        <f t="shared" si="2"/>
        <v>86.1</v>
      </c>
      <c r="L29" s="21">
        <f t="shared" si="4"/>
        <v>135.90714285714284</v>
      </c>
      <c r="M29" s="25" t="s">
        <v>91</v>
      </c>
    </row>
    <row r="30" spans="1:13" ht="31.5" customHeight="1">
      <c r="A30" s="18" t="s">
        <v>164</v>
      </c>
      <c r="B30" s="19">
        <v>29</v>
      </c>
      <c r="C30" s="19">
        <v>31</v>
      </c>
      <c r="D30" s="20">
        <f t="shared" si="3"/>
        <v>106.89655172413792</v>
      </c>
      <c r="E30" s="19">
        <v>75</v>
      </c>
      <c r="F30" s="19">
        <v>77</v>
      </c>
      <c r="G30" s="23">
        <f t="shared" si="5"/>
        <v>102.7</v>
      </c>
      <c r="H30" s="19">
        <v>170</v>
      </c>
      <c r="I30" s="19"/>
      <c r="J30" s="23"/>
      <c r="K30" s="16">
        <f t="shared" si="2"/>
        <v>102.7</v>
      </c>
      <c r="L30" s="21">
        <f t="shared" si="4"/>
        <v>104.79827586206896</v>
      </c>
      <c r="M30" s="25" t="s">
        <v>91</v>
      </c>
    </row>
    <row r="31" spans="1:13" ht="15">
      <c r="A31" s="18" t="s">
        <v>33</v>
      </c>
      <c r="B31" s="3">
        <v>18</v>
      </c>
      <c r="C31" s="3">
        <v>19</v>
      </c>
      <c r="D31" s="10">
        <f t="shared" si="3"/>
        <v>105.55555555555556</v>
      </c>
      <c r="E31" s="3">
        <v>75</v>
      </c>
      <c r="F31" s="3">
        <v>53</v>
      </c>
      <c r="G31" s="3">
        <f t="shared" si="5"/>
        <v>70.7</v>
      </c>
      <c r="H31" s="101">
        <v>170</v>
      </c>
      <c r="I31" s="3"/>
      <c r="J31" s="100"/>
      <c r="K31" s="16">
        <f t="shared" si="2"/>
        <v>70.7</v>
      </c>
      <c r="L31" s="9">
        <f t="shared" si="4"/>
        <v>88.12777777777778</v>
      </c>
      <c r="M31" s="25" t="s">
        <v>168</v>
      </c>
    </row>
    <row r="32" spans="1:13" ht="15">
      <c r="A32" s="18" t="s">
        <v>34</v>
      </c>
      <c r="B32" s="3">
        <v>30</v>
      </c>
      <c r="C32" s="3">
        <v>28</v>
      </c>
      <c r="D32" s="10">
        <f t="shared" si="3"/>
        <v>93.33333333333333</v>
      </c>
      <c r="E32" s="3">
        <v>75</v>
      </c>
      <c r="F32" s="3">
        <v>88</v>
      </c>
      <c r="G32" s="3">
        <f t="shared" si="5"/>
        <v>117.3</v>
      </c>
      <c r="H32" s="101">
        <v>170</v>
      </c>
      <c r="I32" s="3"/>
      <c r="J32" s="100"/>
      <c r="K32" s="16">
        <f t="shared" si="2"/>
        <v>117.3</v>
      </c>
      <c r="L32" s="9">
        <f aca="true" t="shared" si="6" ref="L32:L38">(D32+K32)/2</f>
        <v>105.31666666666666</v>
      </c>
      <c r="M32" s="25" t="s">
        <v>91</v>
      </c>
    </row>
    <row r="33" spans="1:13" ht="15">
      <c r="A33" s="18" t="s">
        <v>35</v>
      </c>
      <c r="B33" s="3">
        <v>55</v>
      </c>
      <c r="C33" s="3">
        <v>53</v>
      </c>
      <c r="D33" s="10">
        <f t="shared" si="3"/>
        <v>96.36363636363636</v>
      </c>
      <c r="E33" s="3">
        <v>75</v>
      </c>
      <c r="F33" s="3">
        <v>81</v>
      </c>
      <c r="G33" s="3">
        <f t="shared" si="5"/>
        <v>108</v>
      </c>
      <c r="H33" s="101">
        <v>170</v>
      </c>
      <c r="I33" s="3"/>
      <c r="J33" s="100"/>
      <c r="K33" s="16">
        <f t="shared" si="2"/>
        <v>108</v>
      </c>
      <c r="L33" s="9">
        <f t="shared" si="6"/>
        <v>102.18181818181819</v>
      </c>
      <c r="M33" s="25" t="s">
        <v>91</v>
      </c>
    </row>
    <row r="34" spans="1:13" ht="24">
      <c r="A34" s="18" t="s">
        <v>36</v>
      </c>
      <c r="B34" s="3">
        <v>59</v>
      </c>
      <c r="C34" s="3">
        <v>59</v>
      </c>
      <c r="D34" s="10">
        <f t="shared" si="3"/>
        <v>100</v>
      </c>
      <c r="E34" s="3">
        <v>75</v>
      </c>
      <c r="F34" s="3">
        <v>69</v>
      </c>
      <c r="G34" s="3">
        <f t="shared" si="5"/>
        <v>92</v>
      </c>
      <c r="H34" s="101">
        <v>170</v>
      </c>
      <c r="I34" s="3"/>
      <c r="J34" s="100"/>
      <c r="K34" s="16">
        <f t="shared" si="2"/>
        <v>92</v>
      </c>
      <c r="L34" s="9">
        <f t="shared" si="6"/>
        <v>96</v>
      </c>
      <c r="M34" s="25" t="s">
        <v>90</v>
      </c>
    </row>
    <row r="35" spans="1:13" ht="15">
      <c r="A35" s="18" t="s">
        <v>165</v>
      </c>
      <c r="B35" s="19">
        <v>6</v>
      </c>
      <c r="C35" s="19">
        <v>12</v>
      </c>
      <c r="D35" s="20">
        <f t="shared" si="3"/>
        <v>200</v>
      </c>
      <c r="E35" s="19">
        <v>75</v>
      </c>
      <c r="F35" s="19">
        <v>56</v>
      </c>
      <c r="G35" s="23">
        <f t="shared" si="5"/>
        <v>74.7</v>
      </c>
      <c r="H35" s="19">
        <v>170</v>
      </c>
      <c r="I35" s="19"/>
      <c r="J35" s="23"/>
      <c r="K35" s="16">
        <f t="shared" si="2"/>
        <v>74.7</v>
      </c>
      <c r="L35" s="21">
        <f t="shared" si="6"/>
        <v>137.35</v>
      </c>
      <c r="M35" s="25" t="s">
        <v>91</v>
      </c>
    </row>
    <row r="36" spans="1:13" ht="27.75" customHeight="1">
      <c r="A36" s="18" t="s">
        <v>37</v>
      </c>
      <c r="B36" s="3">
        <v>47</v>
      </c>
      <c r="C36" s="3">
        <v>47</v>
      </c>
      <c r="D36" s="10">
        <f t="shared" si="3"/>
        <v>100</v>
      </c>
      <c r="E36" s="3">
        <v>75</v>
      </c>
      <c r="F36" s="3">
        <v>68</v>
      </c>
      <c r="G36" s="3">
        <f t="shared" si="5"/>
        <v>90.7</v>
      </c>
      <c r="H36" s="101">
        <v>170</v>
      </c>
      <c r="I36" s="3"/>
      <c r="J36" s="100"/>
      <c r="K36" s="16">
        <f t="shared" si="2"/>
        <v>90.7</v>
      </c>
      <c r="L36" s="9">
        <f t="shared" si="6"/>
        <v>95.35</v>
      </c>
      <c r="M36" s="25" t="s">
        <v>90</v>
      </c>
    </row>
    <row r="37" spans="1:13" ht="24">
      <c r="A37" s="18" t="s">
        <v>38</v>
      </c>
      <c r="B37" s="6">
        <v>30</v>
      </c>
      <c r="C37" s="6">
        <v>28</v>
      </c>
      <c r="D37" s="10">
        <f t="shared" si="3"/>
        <v>93.33333333333333</v>
      </c>
      <c r="E37" s="6">
        <v>75</v>
      </c>
      <c r="F37" s="6">
        <v>79</v>
      </c>
      <c r="G37" s="15">
        <f>ROUND((F37/E37)*100,1)</f>
        <v>105.3</v>
      </c>
      <c r="H37" s="99">
        <v>170</v>
      </c>
      <c r="I37" s="15"/>
      <c r="J37" s="100"/>
      <c r="K37" s="16">
        <f t="shared" si="2"/>
        <v>105.3</v>
      </c>
      <c r="L37" s="9">
        <f t="shared" si="6"/>
        <v>99.31666666666666</v>
      </c>
      <c r="M37" s="25" t="s">
        <v>90</v>
      </c>
    </row>
    <row r="38" spans="1:13" ht="32.25" customHeight="1">
      <c r="A38" s="18" t="s">
        <v>15</v>
      </c>
      <c r="B38" s="6">
        <f>SUM(B6:B37)</f>
        <v>1960</v>
      </c>
      <c r="C38" s="6">
        <f>SUM(C6:C37)</f>
        <v>1917</v>
      </c>
      <c r="D38" s="10">
        <f t="shared" si="3"/>
        <v>97.8061224489796</v>
      </c>
      <c r="E38" s="6">
        <v>75</v>
      </c>
      <c r="F38" s="24">
        <v>71.7</v>
      </c>
      <c r="G38" s="15">
        <f>ROUND((F38/E38)*100,1)</f>
        <v>95.6</v>
      </c>
      <c r="H38" s="15">
        <v>170</v>
      </c>
      <c r="I38" s="24">
        <f>(I6+I7+I8+I9+I10+I11+I12+I13+I14+I15+I16+I17+I18+I19+I20+I21+I22+I23+I24+I25+I26+I27+I28+I30+I31+I33+I32+I34+I35+I36+I37)/31</f>
        <v>0</v>
      </c>
      <c r="J38" s="100"/>
      <c r="K38" s="16">
        <f t="shared" si="2"/>
        <v>95.6</v>
      </c>
      <c r="L38" s="9">
        <f t="shared" si="6"/>
        <v>96.7030612244898</v>
      </c>
      <c r="M38" s="25" t="s">
        <v>90</v>
      </c>
    </row>
    <row r="39" spans="1:13" ht="15">
      <c r="A39" s="66"/>
      <c r="B39" s="6"/>
      <c r="C39" s="6"/>
      <c r="D39" s="10"/>
      <c r="E39" s="6"/>
      <c r="F39" s="6"/>
      <c r="G39" s="15"/>
      <c r="H39" s="15"/>
      <c r="I39" s="15"/>
      <c r="J39" s="15"/>
      <c r="K39" s="16"/>
      <c r="L39" s="9"/>
      <c r="M39" s="22"/>
    </row>
    <row r="40" spans="1:13" ht="15">
      <c r="A40" s="66"/>
      <c r="B40" s="140" t="s">
        <v>0</v>
      </c>
      <c r="C40" s="140"/>
      <c r="D40" s="140"/>
      <c r="E40" s="141" t="s">
        <v>6</v>
      </c>
      <c r="F40" s="141"/>
      <c r="G40" s="141"/>
      <c r="H40" s="141"/>
      <c r="I40" s="141"/>
      <c r="J40" s="141"/>
      <c r="K40" s="141"/>
      <c r="L40" s="131" t="s">
        <v>5</v>
      </c>
      <c r="M40" s="22"/>
    </row>
    <row r="41" spans="1:13" ht="51" customHeight="1">
      <c r="A41" s="66"/>
      <c r="B41" s="140"/>
      <c r="C41" s="140"/>
      <c r="D41" s="140"/>
      <c r="E41" s="132" t="s">
        <v>12</v>
      </c>
      <c r="F41" s="132"/>
      <c r="G41" s="132"/>
      <c r="H41" s="131" t="s">
        <v>16</v>
      </c>
      <c r="I41" s="131"/>
      <c r="J41" s="131"/>
      <c r="K41" s="133" t="s">
        <v>4</v>
      </c>
      <c r="L41" s="131"/>
      <c r="M41" s="22"/>
    </row>
    <row r="42" spans="1:13" ht="191.25">
      <c r="A42" s="67" t="s">
        <v>11</v>
      </c>
      <c r="B42" s="2" t="s">
        <v>9</v>
      </c>
      <c r="C42" s="2" t="s">
        <v>7</v>
      </c>
      <c r="D42" s="5" t="s">
        <v>8</v>
      </c>
      <c r="E42" s="2" t="s">
        <v>10</v>
      </c>
      <c r="F42" s="2" t="s">
        <v>1</v>
      </c>
      <c r="G42" s="2" t="s">
        <v>13</v>
      </c>
      <c r="H42" s="4" t="s">
        <v>2</v>
      </c>
      <c r="I42" s="4" t="s">
        <v>3</v>
      </c>
      <c r="J42" s="4" t="s">
        <v>88</v>
      </c>
      <c r="K42" s="133"/>
      <c r="L42" s="131"/>
      <c r="M42" s="22"/>
    </row>
    <row r="43" spans="1:13" ht="15">
      <c r="A43" s="134" t="s">
        <v>18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22"/>
    </row>
    <row r="44" spans="1:14" ht="32.25" customHeight="1">
      <c r="A44" s="70" t="s">
        <v>39</v>
      </c>
      <c r="B44" s="71">
        <v>134</v>
      </c>
      <c r="C44" s="71">
        <v>141</v>
      </c>
      <c r="D44" s="72">
        <f aca="true" t="shared" si="7" ref="D44:D62">(C44/B44)*100</f>
        <v>105.22388059701493</v>
      </c>
      <c r="E44" s="71">
        <v>70</v>
      </c>
      <c r="F44" s="71">
        <v>68</v>
      </c>
      <c r="G44" s="102">
        <f aca="true" t="shared" si="8" ref="G44:G79">ROUND((F44/E44)*100,1)</f>
        <v>97.1</v>
      </c>
      <c r="H44" s="102"/>
      <c r="I44" s="102"/>
      <c r="J44" s="103"/>
      <c r="K44" s="104">
        <f aca="true" t="shared" si="9" ref="K44:K79">G44</f>
        <v>97.1</v>
      </c>
      <c r="L44" s="73">
        <f>(D44+K44)/2</f>
        <v>101.16194029850746</v>
      </c>
      <c r="M44" s="74" t="s">
        <v>91</v>
      </c>
      <c r="N44">
        <v>1</v>
      </c>
    </row>
    <row r="45" spans="1:14" ht="15">
      <c r="A45" s="70" t="s">
        <v>40</v>
      </c>
      <c r="B45" s="71">
        <v>114</v>
      </c>
      <c r="C45" s="71">
        <v>114</v>
      </c>
      <c r="D45" s="72">
        <f t="shared" si="7"/>
        <v>100</v>
      </c>
      <c r="E45" s="71">
        <v>70</v>
      </c>
      <c r="F45" s="71">
        <v>58</v>
      </c>
      <c r="G45" s="102">
        <f t="shared" si="8"/>
        <v>82.9</v>
      </c>
      <c r="H45" s="102"/>
      <c r="I45" s="102"/>
      <c r="J45" s="103"/>
      <c r="K45" s="104">
        <f t="shared" si="9"/>
        <v>82.9</v>
      </c>
      <c r="L45" s="73">
        <f aca="true" t="shared" si="10" ref="L45:L78">(D45+K45)/2</f>
        <v>91.45</v>
      </c>
      <c r="M45" s="74" t="s">
        <v>168</v>
      </c>
      <c r="N45">
        <v>2</v>
      </c>
    </row>
    <row r="46" spans="1:14" ht="15">
      <c r="A46" s="70" t="s">
        <v>43</v>
      </c>
      <c r="B46" s="71">
        <v>88</v>
      </c>
      <c r="C46" s="71"/>
      <c r="D46" s="72"/>
      <c r="E46" s="71">
        <v>70</v>
      </c>
      <c r="F46" s="71"/>
      <c r="G46" s="102">
        <f t="shared" si="8"/>
        <v>0</v>
      </c>
      <c r="H46" s="102"/>
      <c r="I46" s="102"/>
      <c r="J46" s="103"/>
      <c r="K46" s="104">
        <f t="shared" si="9"/>
        <v>0</v>
      </c>
      <c r="L46" s="73">
        <f t="shared" si="10"/>
        <v>0</v>
      </c>
      <c r="M46" s="74" t="s">
        <v>168</v>
      </c>
      <c r="N46">
        <v>3</v>
      </c>
    </row>
    <row r="47" spans="1:14" ht="20.25" customHeight="1">
      <c r="A47" s="70" t="s">
        <v>44</v>
      </c>
      <c r="B47" s="71">
        <v>160</v>
      </c>
      <c r="C47" s="71">
        <v>164</v>
      </c>
      <c r="D47" s="72">
        <f t="shared" si="7"/>
        <v>102.49999999999999</v>
      </c>
      <c r="E47" s="71">
        <v>70</v>
      </c>
      <c r="F47" s="71">
        <v>62</v>
      </c>
      <c r="G47" s="102">
        <f t="shared" si="8"/>
        <v>88.6</v>
      </c>
      <c r="H47" s="71"/>
      <c r="I47" s="71"/>
      <c r="J47" s="103"/>
      <c r="K47" s="104">
        <f t="shared" si="9"/>
        <v>88.6</v>
      </c>
      <c r="L47" s="73">
        <f t="shared" si="10"/>
        <v>95.54999999999998</v>
      </c>
      <c r="M47" s="74" t="s">
        <v>90</v>
      </c>
      <c r="N47">
        <v>4</v>
      </c>
    </row>
    <row r="48" spans="1:14" ht="15">
      <c r="A48" s="70" t="s">
        <v>45</v>
      </c>
      <c r="B48" s="71">
        <v>165</v>
      </c>
      <c r="C48" s="71">
        <v>159</v>
      </c>
      <c r="D48" s="72">
        <f t="shared" si="7"/>
        <v>96.36363636363636</v>
      </c>
      <c r="E48" s="71">
        <v>70</v>
      </c>
      <c r="F48" s="71">
        <v>62</v>
      </c>
      <c r="G48" s="102">
        <f t="shared" si="8"/>
        <v>88.6</v>
      </c>
      <c r="H48" s="102"/>
      <c r="I48" s="102"/>
      <c r="J48" s="103"/>
      <c r="K48" s="104">
        <f t="shared" si="9"/>
        <v>88.6</v>
      </c>
      <c r="L48" s="73">
        <f t="shared" si="10"/>
        <v>92.48181818181817</v>
      </c>
      <c r="M48" s="74" t="s">
        <v>168</v>
      </c>
      <c r="N48">
        <v>5</v>
      </c>
    </row>
    <row r="49" spans="1:14" ht="15">
      <c r="A49" s="70" t="s">
        <v>46</v>
      </c>
      <c r="B49" s="71">
        <v>170</v>
      </c>
      <c r="C49" s="71">
        <v>168</v>
      </c>
      <c r="D49" s="72">
        <f t="shared" si="7"/>
        <v>98.82352941176471</v>
      </c>
      <c r="E49" s="71">
        <v>70</v>
      </c>
      <c r="F49" s="71">
        <v>59</v>
      </c>
      <c r="G49" s="102">
        <f t="shared" si="8"/>
        <v>84.3</v>
      </c>
      <c r="H49" s="102"/>
      <c r="I49" s="102"/>
      <c r="J49" s="103"/>
      <c r="K49" s="104">
        <f t="shared" si="9"/>
        <v>84.3</v>
      </c>
      <c r="L49" s="73">
        <f t="shared" si="10"/>
        <v>91.56176470588235</v>
      </c>
      <c r="M49" s="74" t="s">
        <v>168</v>
      </c>
      <c r="N49">
        <v>6</v>
      </c>
    </row>
    <row r="50" spans="1:14" ht="15">
      <c r="A50" s="70" t="s">
        <v>47</v>
      </c>
      <c r="B50" s="71">
        <v>166</v>
      </c>
      <c r="C50" s="71">
        <v>161</v>
      </c>
      <c r="D50" s="72">
        <f t="shared" si="7"/>
        <v>96.98795180722891</v>
      </c>
      <c r="E50" s="71">
        <v>70</v>
      </c>
      <c r="F50" s="71">
        <v>65</v>
      </c>
      <c r="G50" s="102">
        <f t="shared" si="8"/>
        <v>92.9</v>
      </c>
      <c r="H50" s="71"/>
      <c r="I50" s="71"/>
      <c r="J50" s="103"/>
      <c r="K50" s="104">
        <f t="shared" si="9"/>
        <v>92.9</v>
      </c>
      <c r="L50" s="73">
        <f t="shared" si="10"/>
        <v>94.94397590361446</v>
      </c>
      <c r="M50" s="74" t="s">
        <v>168</v>
      </c>
      <c r="N50">
        <v>7</v>
      </c>
    </row>
    <row r="51" spans="1:14" ht="15">
      <c r="A51" s="70" t="s">
        <v>48</v>
      </c>
      <c r="B51" s="75">
        <v>155</v>
      </c>
      <c r="C51" s="75">
        <v>150</v>
      </c>
      <c r="D51" s="72">
        <f t="shared" si="7"/>
        <v>96.7741935483871</v>
      </c>
      <c r="E51" s="71">
        <v>70</v>
      </c>
      <c r="F51" s="71">
        <v>62</v>
      </c>
      <c r="G51" s="102">
        <f t="shared" si="8"/>
        <v>88.6</v>
      </c>
      <c r="H51" s="102"/>
      <c r="I51" s="102"/>
      <c r="J51" s="103"/>
      <c r="K51" s="104">
        <f t="shared" si="9"/>
        <v>88.6</v>
      </c>
      <c r="L51" s="73">
        <f t="shared" si="10"/>
        <v>92.68709677419355</v>
      </c>
      <c r="M51" s="74" t="s">
        <v>168</v>
      </c>
      <c r="N51">
        <v>8</v>
      </c>
    </row>
    <row r="52" spans="1:14" ht="15">
      <c r="A52" s="70" t="s">
        <v>49</v>
      </c>
      <c r="B52" s="71">
        <v>172</v>
      </c>
      <c r="C52" s="71">
        <v>165</v>
      </c>
      <c r="D52" s="72">
        <f t="shared" si="7"/>
        <v>95.93023255813954</v>
      </c>
      <c r="E52" s="71">
        <v>70</v>
      </c>
      <c r="F52" s="71">
        <v>63</v>
      </c>
      <c r="G52" s="102">
        <f t="shared" si="8"/>
        <v>90</v>
      </c>
      <c r="H52" s="102"/>
      <c r="I52" s="102"/>
      <c r="J52" s="103"/>
      <c r="K52" s="104">
        <f t="shared" si="9"/>
        <v>90</v>
      </c>
      <c r="L52" s="73">
        <f t="shared" si="10"/>
        <v>92.96511627906978</v>
      </c>
      <c r="M52" s="74" t="s">
        <v>168</v>
      </c>
      <c r="N52">
        <v>9</v>
      </c>
    </row>
    <row r="53" spans="1:14" ht="24" customHeight="1">
      <c r="A53" s="70" t="s">
        <v>50</v>
      </c>
      <c r="B53" s="71">
        <v>145</v>
      </c>
      <c r="C53" s="71">
        <v>147</v>
      </c>
      <c r="D53" s="72">
        <f t="shared" si="7"/>
        <v>101.37931034482759</v>
      </c>
      <c r="E53" s="71">
        <v>70</v>
      </c>
      <c r="F53" s="71">
        <v>62</v>
      </c>
      <c r="G53" s="102">
        <f t="shared" si="8"/>
        <v>88.6</v>
      </c>
      <c r="H53" s="102"/>
      <c r="I53" s="102"/>
      <c r="J53" s="103"/>
      <c r="K53" s="104">
        <f t="shared" si="9"/>
        <v>88.6</v>
      </c>
      <c r="L53" s="73">
        <f t="shared" si="10"/>
        <v>94.98965517241379</v>
      </c>
      <c r="M53" s="74" t="s">
        <v>90</v>
      </c>
      <c r="N53">
        <v>10</v>
      </c>
    </row>
    <row r="54" spans="1:14" ht="15">
      <c r="A54" s="70" t="s">
        <v>51</v>
      </c>
      <c r="B54" s="71">
        <v>166</v>
      </c>
      <c r="C54" s="71">
        <v>164</v>
      </c>
      <c r="D54" s="72">
        <f t="shared" si="7"/>
        <v>98.79518072289156</v>
      </c>
      <c r="E54" s="71">
        <v>70</v>
      </c>
      <c r="F54" s="71">
        <v>63</v>
      </c>
      <c r="G54" s="102">
        <f t="shared" si="8"/>
        <v>90</v>
      </c>
      <c r="H54" s="102"/>
      <c r="I54" s="102"/>
      <c r="J54" s="103"/>
      <c r="K54" s="104">
        <f t="shared" si="9"/>
        <v>90</v>
      </c>
      <c r="L54" s="73">
        <f t="shared" si="10"/>
        <v>94.39759036144578</v>
      </c>
      <c r="M54" s="74" t="s">
        <v>168</v>
      </c>
      <c r="N54">
        <v>11</v>
      </c>
    </row>
    <row r="55" spans="1:14" ht="15">
      <c r="A55" s="70" t="s">
        <v>52</v>
      </c>
      <c r="B55" s="71">
        <v>183</v>
      </c>
      <c r="C55" s="71">
        <v>180</v>
      </c>
      <c r="D55" s="72">
        <f t="shared" si="7"/>
        <v>98.36065573770492</v>
      </c>
      <c r="E55" s="71">
        <v>70</v>
      </c>
      <c r="F55" s="71">
        <v>59</v>
      </c>
      <c r="G55" s="102">
        <f t="shared" si="8"/>
        <v>84.3</v>
      </c>
      <c r="H55" s="102"/>
      <c r="I55" s="102"/>
      <c r="J55" s="103"/>
      <c r="K55" s="104">
        <f t="shared" si="9"/>
        <v>84.3</v>
      </c>
      <c r="L55" s="73">
        <f t="shared" si="10"/>
        <v>91.33032786885246</v>
      </c>
      <c r="M55" s="74" t="s">
        <v>168</v>
      </c>
      <c r="N55">
        <v>12</v>
      </c>
    </row>
    <row r="56" spans="1:14" ht="33.75" customHeight="1">
      <c r="A56" s="70" t="s">
        <v>53</v>
      </c>
      <c r="B56" s="71">
        <v>148</v>
      </c>
      <c r="C56" s="71">
        <v>148</v>
      </c>
      <c r="D56" s="72">
        <f t="shared" si="7"/>
        <v>100</v>
      </c>
      <c r="E56" s="71">
        <v>70</v>
      </c>
      <c r="F56" s="71">
        <v>66</v>
      </c>
      <c r="G56" s="102">
        <f t="shared" si="8"/>
        <v>94.3</v>
      </c>
      <c r="H56" s="102"/>
      <c r="I56" s="102"/>
      <c r="J56" s="103"/>
      <c r="K56" s="104">
        <f t="shared" si="9"/>
        <v>94.3</v>
      </c>
      <c r="L56" s="73">
        <f t="shared" si="10"/>
        <v>97.15</v>
      </c>
      <c r="M56" s="74" t="s">
        <v>90</v>
      </c>
      <c r="N56">
        <v>13</v>
      </c>
    </row>
    <row r="57" spans="1:14" ht="25.5">
      <c r="A57" s="70" t="s">
        <v>54</v>
      </c>
      <c r="B57" s="71">
        <v>150</v>
      </c>
      <c r="C57" s="71">
        <v>150</v>
      </c>
      <c r="D57" s="72">
        <f t="shared" si="7"/>
        <v>100</v>
      </c>
      <c r="E57" s="71">
        <v>70</v>
      </c>
      <c r="F57" s="71">
        <v>68</v>
      </c>
      <c r="G57" s="102">
        <f t="shared" si="8"/>
        <v>97.1</v>
      </c>
      <c r="H57" s="102"/>
      <c r="I57" s="102"/>
      <c r="J57" s="103"/>
      <c r="K57" s="104">
        <f t="shared" si="9"/>
        <v>97.1</v>
      </c>
      <c r="L57" s="73">
        <f t="shared" si="10"/>
        <v>98.55</v>
      </c>
      <c r="M57" s="74" t="s">
        <v>90</v>
      </c>
      <c r="N57">
        <v>14</v>
      </c>
    </row>
    <row r="58" spans="1:14" ht="15">
      <c r="A58" s="70" t="s">
        <v>55</v>
      </c>
      <c r="B58" s="71">
        <v>113</v>
      </c>
      <c r="C58" s="71"/>
      <c r="D58" s="72">
        <f t="shared" si="7"/>
        <v>0</v>
      </c>
      <c r="E58" s="71">
        <v>70</v>
      </c>
      <c r="F58" s="71"/>
      <c r="G58" s="102">
        <f t="shared" si="8"/>
        <v>0</v>
      </c>
      <c r="H58" s="102"/>
      <c r="I58" s="102"/>
      <c r="J58" s="103"/>
      <c r="K58" s="104">
        <f t="shared" si="9"/>
        <v>0</v>
      </c>
      <c r="L58" s="73">
        <f t="shared" si="10"/>
        <v>0</v>
      </c>
      <c r="M58" s="76" t="s">
        <v>92</v>
      </c>
      <c r="N58">
        <v>15</v>
      </c>
    </row>
    <row r="59" spans="1:14" ht="15">
      <c r="A59" s="70" t="s">
        <v>56</v>
      </c>
      <c r="B59" s="71">
        <v>165</v>
      </c>
      <c r="C59" s="71">
        <v>164</v>
      </c>
      <c r="D59" s="72">
        <f t="shared" si="7"/>
        <v>99.39393939393939</v>
      </c>
      <c r="E59" s="71">
        <v>70</v>
      </c>
      <c r="F59" s="71">
        <v>62</v>
      </c>
      <c r="G59" s="102">
        <f t="shared" si="8"/>
        <v>88.6</v>
      </c>
      <c r="H59" s="102"/>
      <c r="I59" s="102"/>
      <c r="J59" s="103"/>
      <c r="K59" s="104">
        <f t="shared" si="9"/>
        <v>88.6</v>
      </c>
      <c r="L59" s="73">
        <f t="shared" si="10"/>
        <v>93.9969696969697</v>
      </c>
      <c r="M59" s="74" t="s">
        <v>168</v>
      </c>
      <c r="N59">
        <v>16</v>
      </c>
    </row>
    <row r="60" spans="1:14" ht="15">
      <c r="A60" s="70" t="s">
        <v>57</v>
      </c>
      <c r="B60" s="71">
        <v>172</v>
      </c>
      <c r="C60" s="71">
        <v>169</v>
      </c>
      <c r="D60" s="72">
        <f t="shared" si="7"/>
        <v>98.25581395348837</v>
      </c>
      <c r="E60" s="71">
        <v>70</v>
      </c>
      <c r="F60" s="71">
        <v>64</v>
      </c>
      <c r="G60" s="102">
        <f t="shared" si="8"/>
        <v>91.4</v>
      </c>
      <c r="H60" s="102"/>
      <c r="I60" s="102"/>
      <c r="J60" s="103"/>
      <c r="K60" s="104">
        <f t="shared" si="9"/>
        <v>91.4</v>
      </c>
      <c r="L60" s="73">
        <f t="shared" si="10"/>
        <v>94.82790697674419</v>
      </c>
      <c r="M60" s="74" t="s">
        <v>168</v>
      </c>
      <c r="N60">
        <v>17</v>
      </c>
    </row>
    <row r="61" spans="1:14" ht="15">
      <c r="A61" s="70" t="s">
        <v>58</v>
      </c>
      <c r="B61" s="11">
        <v>160</v>
      </c>
      <c r="C61" s="11">
        <v>163</v>
      </c>
      <c r="D61" s="72">
        <f t="shared" si="7"/>
        <v>101.875</v>
      </c>
      <c r="E61" s="11">
        <v>70</v>
      </c>
      <c r="F61" s="11">
        <v>74</v>
      </c>
      <c r="G61" s="102">
        <f t="shared" si="8"/>
        <v>105.7</v>
      </c>
      <c r="H61" s="1"/>
      <c r="I61" s="1"/>
      <c r="J61" s="103"/>
      <c r="K61" s="104">
        <f t="shared" si="9"/>
        <v>105.7</v>
      </c>
      <c r="L61" s="73">
        <f t="shared" si="10"/>
        <v>103.7875</v>
      </c>
      <c r="M61" s="74" t="s">
        <v>91</v>
      </c>
      <c r="N61">
        <v>18</v>
      </c>
    </row>
    <row r="62" spans="1:14" ht="15">
      <c r="A62" s="70" t="s">
        <v>59</v>
      </c>
      <c r="B62" s="71">
        <v>155</v>
      </c>
      <c r="C62" s="71">
        <v>157</v>
      </c>
      <c r="D62" s="72">
        <f t="shared" si="7"/>
        <v>101.29032258064517</v>
      </c>
      <c r="E62" s="71">
        <v>70</v>
      </c>
      <c r="F62" s="71">
        <v>61</v>
      </c>
      <c r="G62" s="102">
        <f t="shared" si="8"/>
        <v>87.1</v>
      </c>
      <c r="H62" s="102"/>
      <c r="I62" s="102"/>
      <c r="J62" s="103"/>
      <c r="K62" s="104">
        <f t="shared" si="9"/>
        <v>87.1</v>
      </c>
      <c r="L62" s="73">
        <f t="shared" si="10"/>
        <v>94.19516129032257</v>
      </c>
      <c r="M62" s="74" t="s">
        <v>168</v>
      </c>
      <c r="N62">
        <v>19</v>
      </c>
    </row>
    <row r="63" spans="1:14" ht="15">
      <c r="A63" s="70" t="s">
        <v>60</v>
      </c>
      <c r="B63" s="71">
        <v>203</v>
      </c>
      <c r="C63" s="71">
        <v>196</v>
      </c>
      <c r="D63" s="77">
        <f aca="true" t="shared" si="11" ref="D63:D79">(C63/B63)*100</f>
        <v>96.55172413793103</v>
      </c>
      <c r="E63" s="71">
        <v>70</v>
      </c>
      <c r="F63" s="71">
        <v>63</v>
      </c>
      <c r="G63" s="102">
        <f t="shared" si="8"/>
        <v>90</v>
      </c>
      <c r="H63" s="102"/>
      <c r="I63" s="102"/>
      <c r="J63" s="103"/>
      <c r="K63" s="104">
        <f t="shared" si="9"/>
        <v>90</v>
      </c>
      <c r="L63" s="73">
        <f t="shared" si="10"/>
        <v>93.27586206896552</v>
      </c>
      <c r="M63" s="74" t="s">
        <v>168</v>
      </c>
      <c r="N63">
        <v>20</v>
      </c>
    </row>
    <row r="64" spans="1:14" ht="30.75" customHeight="1">
      <c r="A64" s="70" t="s">
        <v>61</v>
      </c>
      <c r="B64" s="71">
        <v>199</v>
      </c>
      <c r="C64" s="71">
        <v>193</v>
      </c>
      <c r="D64" s="77">
        <f t="shared" si="11"/>
        <v>96.98492462311557</v>
      </c>
      <c r="E64" s="71">
        <v>70</v>
      </c>
      <c r="F64" s="71">
        <v>67</v>
      </c>
      <c r="G64" s="102">
        <f t="shared" si="8"/>
        <v>95.7</v>
      </c>
      <c r="H64" s="102"/>
      <c r="I64" s="102"/>
      <c r="J64" s="103"/>
      <c r="K64" s="104">
        <f t="shared" si="9"/>
        <v>95.7</v>
      </c>
      <c r="L64" s="73">
        <f t="shared" si="10"/>
        <v>96.3424623115578</v>
      </c>
      <c r="M64" s="74" t="s">
        <v>90</v>
      </c>
      <c r="N64">
        <v>21</v>
      </c>
    </row>
    <row r="65" spans="1:14" ht="27" customHeight="1">
      <c r="A65" s="70" t="s">
        <v>62</v>
      </c>
      <c r="B65" s="71">
        <v>170</v>
      </c>
      <c r="C65" s="71">
        <v>159</v>
      </c>
      <c r="D65" s="77">
        <f t="shared" si="11"/>
        <v>93.52941176470588</v>
      </c>
      <c r="E65" s="71">
        <v>70</v>
      </c>
      <c r="F65" s="71">
        <v>70</v>
      </c>
      <c r="G65" s="102">
        <f t="shared" si="8"/>
        <v>100</v>
      </c>
      <c r="H65" s="102"/>
      <c r="I65" s="102"/>
      <c r="J65" s="103"/>
      <c r="K65" s="104">
        <f t="shared" si="9"/>
        <v>100</v>
      </c>
      <c r="L65" s="73">
        <f t="shared" si="10"/>
        <v>96.76470588235294</v>
      </c>
      <c r="M65" s="74" t="s">
        <v>90</v>
      </c>
      <c r="N65">
        <v>22</v>
      </c>
    </row>
    <row r="66" spans="1:14" ht="25.5" customHeight="1">
      <c r="A66" s="70" t="s">
        <v>64</v>
      </c>
      <c r="B66" s="71">
        <v>163</v>
      </c>
      <c r="C66" s="71">
        <v>163</v>
      </c>
      <c r="D66" s="77">
        <f t="shared" si="11"/>
        <v>100</v>
      </c>
      <c r="E66" s="71">
        <v>70</v>
      </c>
      <c r="F66" s="71">
        <v>63</v>
      </c>
      <c r="G66" s="102">
        <f t="shared" si="8"/>
        <v>90</v>
      </c>
      <c r="H66" s="102"/>
      <c r="I66" s="102"/>
      <c r="J66" s="103"/>
      <c r="K66" s="104">
        <f t="shared" si="9"/>
        <v>90</v>
      </c>
      <c r="L66" s="73">
        <f t="shared" si="10"/>
        <v>95</v>
      </c>
      <c r="M66" s="74" t="s">
        <v>90</v>
      </c>
      <c r="N66">
        <v>23</v>
      </c>
    </row>
    <row r="67" spans="1:14" ht="23.25" customHeight="1">
      <c r="A67" s="70" t="s">
        <v>65</v>
      </c>
      <c r="B67" s="71">
        <v>175</v>
      </c>
      <c r="C67" s="71">
        <v>169</v>
      </c>
      <c r="D67" s="77">
        <f t="shared" si="11"/>
        <v>96.57142857142857</v>
      </c>
      <c r="E67" s="71">
        <v>70</v>
      </c>
      <c r="F67" s="71">
        <v>70</v>
      </c>
      <c r="G67" s="102">
        <f t="shared" si="8"/>
        <v>100</v>
      </c>
      <c r="H67" s="102"/>
      <c r="I67" s="102"/>
      <c r="J67" s="103"/>
      <c r="K67" s="104">
        <f t="shared" si="9"/>
        <v>100</v>
      </c>
      <c r="L67" s="73">
        <f t="shared" si="10"/>
        <v>98.28571428571428</v>
      </c>
      <c r="M67" s="74" t="s">
        <v>90</v>
      </c>
      <c r="N67">
        <v>24</v>
      </c>
    </row>
    <row r="68" spans="1:14" ht="15">
      <c r="A68" s="70" t="s">
        <v>66</v>
      </c>
      <c r="B68" s="71">
        <v>185</v>
      </c>
      <c r="C68" s="71">
        <v>180</v>
      </c>
      <c r="D68" s="77">
        <f t="shared" si="11"/>
        <v>97.2972972972973</v>
      </c>
      <c r="E68" s="71">
        <v>70</v>
      </c>
      <c r="F68" s="71">
        <v>58</v>
      </c>
      <c r="G68" s="102">
        <f t="shared" si="8"/>
        <v>82.9</v>
      </c>
      <c r="H68" s="102"/>
      <c r="I68" s="102"/>
      <c r="J68" s="103"/>
      <c r="K68" s="104">
        <f t="shared" si="9"/>
        <v>82.9</v>
      </c>
      <c r="L68" s="73">
        <f t="shared" si="10"/>
        <v>90.09864864864866</v>
      </c>
      <c r="M68" s="74" t="s">
        <v>168</v>
      </c>
      <c r="N68">
        <v>25</v>
      </c>
    </row>
    <row r="69" spans="1:14" ht="15">
      <c r="A69" s="70" t="s">
        <v>67</v>
      </c>
      <c r="B69" s="71">
        <v>169</v>
      </c>
      <c r="C69" s="71">
        <v>159</v>
      </c>
      <c r="D69" s="77">
        <f t="shared" si="11"/>
        <v>94.0828402366864</v>
      </c>
      <c r="E69" s="71">
        <v>70</v>
      </c>
      <c r="F69" s="71">
        <v>66</v>
      </c>
      <c r="G69" s="102">
        <f t="shared" si="8"/>
        <v>94.3</v>
      </c>
      <c r="H69" s="102"/>
      <c r="I69" s="102"/>
      <c r="J69" s="103"/>
      <c r="K69" s="104">
        <f t="shared" si="9"/>
        <v>94.3</v>
      </c>
      <c r="L69" s="73">
        <f t="shared" si="10"/>
        <v>94.19142011834319</v>
      </c>
      <c r="M69" s="74" t="s">
        <v>168</v>
      </c>
      <c r="N69">
        <v>26</v>
      </c>
    </row>
    <row r="70" spans="1:14" ht="25.5" customHeight="1">
      <c r="A70" s="70" t="s">
        <v>68</v>
      </c>
      <c r="B70" s="71">
        <v>390</v>
      </c>
      <c r="C70" s="71">
        <v>389</v>
      </c>
      <c r="D70" s="77">
        <f t="shared" si="11"/>
        <v>99.74358974358975</v>
      </c>
      <c r="E70" s="71">
        <v>70</v>
      </c>
      <c r="F70" s="71">
        <v>64</v>
      </c>
      <c r="G70" s="102">
        <f t="shared" si="8"/>
        <v>91.4</v>
      </c>
      <c r="H70" s="102"/>
      <c r="I70" s="102"/>
      <c r="J70" s="103"/>
      <c r="K70" s="104">
        <f t="shared" si="9"/>
        <v>91.4</v>
      </c>
      <c r="L70" s="73">
        <f t="shared" si="10"/>
        <v>95.57179487179488</v>
      </c>
      <c r="M70" s="74" t="s">
        <v>90</v>
      </c>
      <c r="N70">
        <v>27</v>
      </c>
    </row>
    <row r="71" spans="1:14" ht="15">
      <c r="A71" s="70" t="s">
        <v>69</v>
      </c>
      <c r="B71" s="71">
        <v>193</v>
      </c>
      <c r="C71" s="71">
        <v>181</v>
      </c>
      <c r="D71" s="77">
        <f t="shared" si="11"/>
        <v>93.78238341968913</v>
      </c>
      <c r="E71" s="71">
        <v>70</v>
      </c>
      <c r="F71" s="71">
        <v>65</v>
      </c>
      <c r="G71" s="102">
        <f t="shared" si="8"/>
        <v>92.9</v>
      </c>
      <c r="H71" s="102"/>
      <c r="I71" s="102"/>
      <c r="J71" s="103"/>
      <c r="K71" s="104">
        <f t="shared" si="9"/>
        <v>92.9</v>
      </c>
      <c r="L71" s="73">
        <f t="shared" si="10"/>
        <v>93.34119170984457</v>
      </c>
      <c r="M71" s="74" t="s">
        <v>168</v>
      </c>
      <c r="N71">
        <v>28</v>
      </c>
    </row>
    <row r="72" spans="1:14" ht="15.75" customHeight="1">
      <c r="A72" s="70" t="s">
        <v>70</v>
      </c>
      <c r="B72" s="71">
        <v>369</v>
      </c>
      <c r="C72" s="71">
        <v>356</v>
      </c>
      <c r="D72" s="77">
        <f t="shared" si="11"/>
        <v>96.4769647696477</v>
      </c>
      <c r="E72" s="71">
        <v>70</v>
      </c>
      <c r="F72" s="71">
        <v>66</v>
      </c>
      <c r="G72" s="102">
        <f t="shared" si="8"/>
        <v>94.3</v>
      </c>
      <c r="H72" s="102"/>
      <c r="I72" s="102"/>
      <c r="J72" s="103"/>
      <c r="K72" s="104">
        <f t="shared" si="9"/>
        <v>94.3</v>
      </c>
      <c r="L72" s="73">
        <f t="shared" si="10"/>
        <v>95.38848238482385</v>
      </c>
      <c r="M72" s="74" t="s">
        <v>90</v>
      </c>
      <c r="N72">
        <v>29</v>
      </c>
    </row>
    <row r="73" spans="1:14" ht="15">
      <c r="A73" s="70" t="s">
        <v>42</v>
      </c>
      <c r="B73" s="71">
        <v>138</v>
      </c>
      <c r="C73" s="71">
        <v>139</v>
      </c>
      <c r="D73" s="77">
        <f t="shared" si="11"/>
        <v>100.72463768115942</v>
      </c>
      <c r="E73" s="71">
        <v>70</v>
      </c>
      <c r="F73" s="71">
        <v>54</v>
      </c>
      <c r="G73" s="102">
        <f t="shared" si="8"/>
        <v>77.1</v>
      </c>
      <c r="H73" s="102"/>
      <c r="I73" s="102"/>
      <c r="J73" s="103"/>
      <c r="K73" s="104">
        <f t="shared" si="9"/>
        <v>77.1</v>
      </c>
      <c r="L73" s="73">
        <f t="shared" si="10"/>
        <v>88.9123188405797</v>
      </c>
      <c r="M73" s="74" t="s">
        <v>168</v>
      </c>
      <c r="N73">
        <v>30</v>
      </c>
    </row>
    <row r="74" spans="1:14" ht="24.75" customHeight="1">
      <c r="A74" s="70" t="s">
        <v>71</v>
      </c>
      <c r="B74" s="71">
        <v>166</v>
      </c>
      <c r="C74" s="71">
        <v>167</v>
      </c>
      <c r="D74" s="77">
        <f t="shared" si="11"/>
        <v>100.60240963855422</v>
      </c>
      <c r="E74" s="71">
        <v>70</v>
      </c>
      <c r="F74" s="71">
        <v>78</v>
      </c>
      <c r="G74" s="102">
        <f t="shared" si="8"/>
        <v>111.4</v>
      </c>
      <c r="H74" s="102"/>
      <c r="I74" s="102"/>
      <c r="J74" s="103"/>
      <c r="K74" s="104">
        <f t="shared" si="9"/>
        <v>111.4</v>
      </c>
      <c r="L74" s="73">
        <f t="shared" si="10"/>
        <v>106.00120481927712</v>
      </c>
      <c r="M74" s="74" t="s">
        <v>91</v>
      </c>
      <c r="N74">
        <v>31</v>
      </c>
    </row>
    <row r="75" spans="1:14" ht="27" customHeight="1">
      <c r="A75" s="70" t="s">
        <v>72</v>
      </c>
      <c r="B75" s="71">
        <v>150</v>
      </c>
      <c r="C75" s="71">
        <v>156</v>
      </c>
      <c r="D75" s="77">
        <f t="shared" si="11"/>
        <v>104</v>
      </c>
      <c r="E75" s="71">
        <v>70</v>
      </c>
      <c r="F75" s="71">
        <v>72</v>
      </c>
      <c r="G75" s="102">
        <f t="shared" si="8"/>
        <v>102.9</v>
      </c>
      <c r="H75" s="102"/>
      <c r="I75" s="102"/>
      <c r="J75" s="103"/>
      <c r="K75" s="104">
        <f t="shared" si="9"/>
        <v>102.9</v>
      </c>
      <c r="L75" s="73">
        <f t="shared" si="10"/>
        <v>103.45</v>
      </c>
      <c r="M75" s="74" t="s">
        <v>91</v>
      </c>
      <c r="N75">
        <v>32</v>
      </c>
    </row>
    <row r="76" spans="1:14" ht="33" customHeight="1">
      <c r="A76" s="70" t="s">
        <v>73</v>
      </c>
      <c r="B76" s="71">
        <v>230</v>
      </c>
      <c r="C76" s="71">
        <v>226</v>
      </c>
      <c r="D76" s="77">
        <f t="shared" si="11"/>
        <v>98.26086956521739</v>
      </c>
      <c r="E76" s="71">
        <v>70</v>
      </c>
      <c r="F76" s="71">
        <v>68</v>
      </c>
      <c r="G76" s="102">
        <f t="shared" si="8"/>
        <v>97.1</v>
      </c>
      <c r="H76" s="102"/>
      <c r="I76" s="102"/>
      <c r="J76" s="103"/>
      <c r="K76" s="104">
        <f t="shared" si="9"/>
        <v>97.1</v>
      </c>
      <c r="L76" s="73">
        <f t="shared" si="10"/>
        <v>97.6804347826087</v>
      </c>
      <c r="M76" s="74" t="s">
        <v>90</v>
      </c>
      <c r="N76">
        <v>33</v>
      </c>
    </row>
    <row r="77" spans="1:14" ht="24" customHeight="1">
      <c r="A77" s="70" t="s">
        <v>74</v>
      </c>
      <c r="B77" s="71">
        <v>155</v>
      </c>
      <c r="C77" s="71">
        <v>157</v>
      </c>
      <c r="D77" s="77">
        <f t="shared" si="11"/>
        <v>101.29032258064517</v>
      </c>
      <c r="E77" s="71">
        <v>70</v>
      </c>
      <c r="F77" s="71">
        <v>66</v>
      </c>
      <c r="G77" s="102">
        <f t="shared" si="8"/>
        <v>94.3</v>
      </c>
      <c r="H77" s="102"/>
      <c r="I77" s="102"/>
      <c r="J77" s="103"/>
      <c r="K77" s="104">
        <f t="shared" si="9"/>
        <v>94.3</v>
      </c>
      <c r="L77" s="73">
        <f t="shared" si="10"/>
        <v>97.79516129032258</v>
      </c>
      <c r="M77" s="74" t="s">
        <v>90</v>
      </c>
      <c r="N77">
        <v>34</v>
      </c>
    </row>
    <row r="78" spans="1:14" ht="25.5">
      <c r="A78" s="70" t="s">
        <v>75</v>
      </c>
      <c r="B78" s="71">
        <v>130</v>
      </c>
      <c r="C78" s="71">
        <v>135</v>
      </c>
      <c r="D78" s="77">
        <f t="shared" si="11"/>
        <v>103.84615384615385</v>
      </c>
      <c r="E78" s="71">
        <v>70</v>
      </c>
      <c r="F78" s="71">
        <v>62</v>
      </c>
      <c r="G78" s="102">
        <f t="shared" si="8"/>
        <v>88.6</v>
      </c>
      <c r="H78" s="102"/>
      <c r="I78" s="102"/>
      <c r="J78" s="103"/>
      <c r="K78" s="104">
        <f t="shared" si="9"/>
        <v>88.6</v>
      </c>
      <c r="L78" s="73">
        <f t="shared" si="10"/>
        <v>96.22307692307692</v>
      </c>
      <c r="M78" s="74" t="s">
        <v>90</v>
      </c>
      <c r="N78">
        <v>35</v>
      </c>
    </row>
    <row r="79" spans="1:14" ht="15">
      <c r="A79" s="70" t="s">
        <v>76</v>
      </c>
      <c r="B79" s="71">
        <v>105</v>
      </c>
      <c r="C79" s="71">
        <v>96</v>
      </c>
      <c r="D79" s="77">
        <f t="shared" si="11"/>
        <v>91.42857142857143</v>
      </c>
      <c r="E79" s="71">
        <v>70</v>
      </c>
      <c r="F79" s="71">
        <v>65</v>
      </c>
      <c r="G79" s="102">
        <f t="shared" si="8"/>
        <v>92.9</v>
      </c>
      <c r="H79" s="102"/>
      <c r="I79" s="102"/>
      <c r="J79" s="103"/>
      <c r="K79" s="104">
        <f t="shared" si="9"/>
        <v>92.9</v>
      </c>
      <c r="L79" s="73">
        <f>(D79+K79)/2</f>
        <v>92.16428571428571</v>
      </c>
      <c r="M79" s="74" t="s">
        <v>168</v>
      </c>
      <c r="N79">
        <v>36</v>
      </c>
    </row>
    <row r="80" spans="1:13" ht="15">
      <c r="A80" s="78"/>
      <c r="B80" s="114" t="s">
        <v>0</v>
      </c>
      <c r="C80" s="114"/>
      <c r="D80" s="114"/>
      <c r="E80" s="115" t="s">
        <v>6</v>
      </c>
      <c r="F80" s="115"/>
      <c r="G80" s="115"/>
      <c r="H80" s="115"/>
      <c r="I80" s="115"/>
      <c r="J80" s="115"/>
      <c r="K80" s="115"/>
      <c r="L80" s="116" t="s">
        <v>5</v>
      </c>
      <c r="M80" s="75"/>
    </row>
    <row r="81" spans="1:13" ht="41.25" customHeight="1">
      <c r="A81" s="78"/>
      <c r="B81" s="114"/>
      <c r="C81" s="114"/>
      <c r="D81" s="114"/>
      <c r="E81" s="117" t="s">
        <v>12</v>
      </c>
      <c r="F81" s="117"/>
      <c r="G81" s="117"/>
      <c r="H81" s="116" t="s">
        <v>16</v>
      </c>
      <c r="I81" s="116"/>
      <c r="J81" s="116"/>
      <c r="K81" s="118" t="s">
        <v>4</v>
      </c>
      <c r="L81" s="116"/>
      <c r="M81" s="75"/>
    </row>
    <row r="82" spans="1:13" ht="221.25" customHeight="1">
      <c r="A82" s="79" t="s">
        <v>11</v>
      </c>
      <c r="B82" s="11" t="s">
        <v>9</v>
      </c>
      <c r="C82" s="11" t="s">
        <v>7</v>
      </c>
      <c r="D82" s="12" t="s">
        <v>8</v>
      </c>
      <c r="E82" s="11" t="s">
        <v>10</v>
      </c>
      <c r="F82" s="11" t="s">
        <v>1</v>
      </c>
      <c r="G82" s="11" t="s">
        <v>13</v>
      </c>
      <c r="H82" s="1" t="s">
        <v>2</v>
      </c>
      <c r="I82" s="1" t="s">
        <v>3</v>
      </c>
      <c r="J82" s="1" t="s">
        <v>14</v>
      </c>
      <c r="K82" s="118"/>
      <c r="L82" s="116"/>
      <c r="M82" s="75"/>
    </row>
    <row r="83" spans="1:14" ht="15" customHeight="1">
      <c r="A83" s="70" t="s">
        <v>77</v>
      </c>
      <c r="B83" s="71">
        <v>170</v>
      </c>
      <c r="C83" s="71">
        <v>177</v>
      </c>
      <c r="D83" s="72">
        <f aca="true" t="shared" si="12" ref="D83:D88">(C83/B83)*100</f>
        <v>104.11764705882354</v>
      </c>
      <c r="E83" s="71">
        <v>70</v>
      </c>
      <c r="F83" s="71">
        <v>66</v>
      </c>
      <c r="G83" s="102">
        <f aca="true" t="shared" si="13" ref="G83:G88">ROUND((F83/E83)*100,1)</f>
        <v>94.3</v>
      </c>
      <c r="H83" s="102"/>
      <c r="I83" s="102"/>
      <c r="J83" s="102"/>
      <c r="K83" s="104">
        <f aca="true" t="shared" si="14" ref="K83:K141">G83</f>
        <v>94.3</v>
      </c>
      <c r="L83" s="73">
        <f>(D83+K83)/2</f>
        <v>99.20882352941177</v>
      </c>
      <c r="M83" s="97" t="s">
        <v>90</v>
      </c>
      <c r="N83">
        <v>37</v>
      </c>
    </row>
    <row r="84" spans="1:14" ht="18" customHeight="1">
      <c r="A84" s="70" t="s">
        <v>78</v>
      </c>
      <c r="B84" s="71">
        <v>90</v>
      </c>
      <c r="C84" s="71">
        <v>95</v>
      </c>
      <c r="D84" s="72">
        <f t="shared" si="12"/>
        <v>105.55555555555556</v>
      </c>
      <c r="E84" s="71">
        <v>70</v>
      </c>
      <c r="F84" s="71">
        <v>70</v>
      </c>
      <c r="G84" s="102">
        <f t="shared" si="13"/>
        <v>100</v>
      </c>
      <c r="H84" s="102"/>
      <c r="I84" s="102"/>
      <c r="J84" s="102"/>
      <c r="K84" s="104">
        <f t="shared" si="14"/>
        <v>100</v>
      </c>
      <c r="L84" s="73">
        <f aca="true" t="shared" si="15" ref="L84:L121">(D84+K84)/2</f>
        <v>102.77777777777777</v>
      </c>
      <c r="M84" s="25" t="s">
        <v>94</v>
      </c>
      <c r="N84">
        <v>38</v>
      </c>
    </row>
    <row r="85" spans="1:14" ht="15.75" customHeight="1">
      <c r="A85" s="70" t="s">
        <v>79</v>
      </c>
      <c r="B85" s="71">
        <v>155</v>
      </c>
      <c r="C85" s="71">
        <v>151</v>
      </c>
      <c r="D85" s="72">
        <f t="shared" si="12"/>
        <v>97.41935483870968</v>
      </c>
      <c r="E85" s="71">
        <v>70</v>
      </c>
      <c r="F85" s="71">
        <v>67</v>
      </c>
      <c r="G85" s="102">
        <f t="shared" si="13"/>
        <v>95.7</v>
      </c>
      <c r="H85" s="102"/>
      <c r="I85" s="102"/>
      <c r="J85" s="102"/>
      <c r="K85" s="104">
        <f t="shared" si="14"/>
        <v>95.7</v>
      </c>
      <c r="L85" s="73">
        <f t="shared" si="15"/>
        <v>96.55967741935484</v>
      </c>
      <c r="M85" s="98" t="s">
        <v>90</v>
      </c>
      <c r="N85">
        <v>39</v>
      </c>
    </row>
    <row r="86" spans="1:14" ht="16.5" customHeight="1">
      <c r="A86" s="70" t="s">
        <v>80</v>
      </c>
      <c r="B86" s="71">
        <v>152</v>
      </c>
      <c r="C86" s="71">
        <v>148</v>
      </c>
      <c r="D86" s="72">
        <f t="shared" si="12"/>
        <v>97.36842105263158</v>
      </c>
      <c r="E86" s="71">
        <v>70</v>
      </c>
      <c r="F86" s="71">
        <v>69</v>
      </c>
      <c r="G86" s="102">
        <f t="shared" si="13"/>
        <v>98.6</v>
      </c>
      <c r="H86" s="102"/>
      <c r="I86" s="102"/>
      <c r="J86" s="102"/>
      <c r="K86" s="104">
        <f t="shared" si="14"/>
        <v>98.6</v>
      </c>
      <c r="L86" s="73">
        <f t="shared" si="15"/>
        <v>97.98421052631579</v>
      </c>
      <c r="M86" s="25" t="s">
        <v>90</v>
      </c>
      <c r="N86">
        <v>40</v>
      </c>
    </row>
    <row r="87" spans="1:14" ht="11.25" customHeight="1">
      <c r="A87" s="70" t="s">
        <v>81</v>
      </c>
      <c r="B87" s="71">
        <v>165</v>
      </c>
      <c r="C87" s="71">
        <v>160</v>
      </c>
      <c r="D87" s="72">
        <f t="shared" si="12"/>
        <v>96.96969696969697</v>
      </c>
      <c r="E87" s="71">
        <v>70</v>
      </c>
      <c r="F87" s="71">
        <v>65</v>
      </c>
      <c r="G87" s="102">
        <f t="shared" si="13"/>
        <v>92.9</v>
      </c>
      <c r="H87" s="102"/>
      <c r="I87" s="102"/>
      <c r="J87" s="102"/>
      <c r="K87" s="104">
        <f t="shared" si="14"/>
        <v>92.9</v>
      </c>
      <c r="L87" s="73">
        <f t="shared" si="15"/>
        <v>94.93484848484849</v>
      </c>
      <c r="M87" s="96" t="s">
        <v>92</v>
      </c>
      <c r="N87">
        <v>41</v>
      </c>
    </row>
    <row r="88" spans="1:14" ht="18" customHeight="1">
      <c r="A88" s="70" t="s">
        <v>82</v>
      </c>
      <c r="B88" s="71">
        <v>166</v>
      </c>
      <c r="C88" s="71">
        <v>159</v>
      </c>
      <c r="D88" s="72">
        <f t="shared" si="12"/>
        <v>95.78313253012048</v>
      </c>
      <c r="E88" s="71">
        <v>70</v>
      </c>
      <c r="F88" s="71">
        <v>65</v>
      </c>
      <c r="G88" s="102">
        <f t="shared" si="13"/>
        <v>92.9</v>
      </c>
      <c r="H88" s="102"/>
      <c r="I88" s="102"/>
      <c r="J88" s="102"/>
      <c r="K88" s="104">
        <f t="shared" si="14"/>
        <v>92.9</v>
      </c>
      <c r="L88" s="73">
        <f t="shared" si="15"/>
        <v>94.34156626506024</v>
      </c>
      <c r="M88" s="96" t="s">
        <v>92</v>
      </c>
      <c r="N88">
        <v>42</v>
      </c>
    </row>
    <row r="89" spans="1:14" ht="19.5" customHeight="1">
      <c r="A89" s="70" t="s">
        <v>83</v>
      </c>
      <c r="B89" s="71">
        <v>165</v>
      </c>
      <c r="C89" s="71">
        <v>158</v>
      </c>
      <c r="D89" s="72">
        <f aca="true" t="shared" si="16" ref="D89:D167">(C89/B89)*100</f>
        <v>95.75757575757575</v>
      </c>
      <c r="E89" s="71">
        <v>70</v>
      </c>
      <c r="F89" s="71">
        <v>66</v>
      </c>
      <c r="G89" s="102">
        <f aca="true" t="shared" si="17" ref="G89:G167">ROUND((F89/E89)*100,1)</f>
        <v>94.3</v>
      </c>
      <c r="H89" s="102"/>
      <c r="I89" s="102"/>
      <c r="J89" s="102"/>
      <c r="K89" s="104">
        <f t="shared" si="14"/>
        <v>94.3</v>
      </c>
      <c r="L89" s="73">
        <f t="shared" si="15"/>
        <v>95.02878787878788</v>
      </c>
      <c r="M89" s="25" t="s">
        <v>90</v>
      </c>
      <c r="N89">
        <v>43</v>
      </c>
    </row>
    <row r="90" spans="1:14" ht="12" customHeight="1">
      <c r="A90" s="70" t="s">
        <v>84</v>
      </c>
      <c r="B90" s="71">
        <v>169</v>
      </c>
      <c r="C90" s="71">
        <v>158</v>
      </c>
      <c r="D90" s="72">
        <f t="shared" si="16"/>
        <v>93.49112426035504</v>
      </c>
      <c r="E90" s="71">
        <v>70</v>
      </c>
      <c r="F90" s="71">
        <v>67</v>
      </c>
      <c r="G90" s="102">
        <f t="shared" si="17"/>
        <v>95.7</v>
      </c>
      <c r="H90" s="102"/>
      <c r="I90" s="102"/>
      <c r="J90" s="102"/>
      <c r="K90" s="104">
        <f t="shared" si="14"/>
        <v>95.7</v>
      </c>
      <c r="L90" s="73">
        <f t="shared" si="15"/>
        <v>94.59556213017751</v>
      </c>
      <c r="M90" s="25" t="s">
        <v>220</v>
      </c>
      <c r="N90">
        <v>44</v>
      </c>
    </row>
    <row r="91" spans="1:14" ht="19.5" customHeight="1">
      <c r="A91" s="70" t="s">
        <v>85</v>
      </c>
      <c r="B91" s="71">
        <v>175</v>
      </c>
      <c r="C91" s="71">
        <v>182</v>
      </c>
      <c r="D91" s="72">
        <f t="shared" si="16"/>
        <v>104</v>
      </c>
      <c r="E91" s="71">
        <v>70</v>
      </c>
      <c r="F91" s="71">
        <v>61</v>
      </c>
      <c r="G91" s="102">
        <f t="shared" si="17"/>
        <v>87.1</v>
      </c>
      <c r="H91" s="102"/>
      <c r="I91" s="102"/>
      <c r="J91" s="102"/>
      <c r="K91" s="104">
        <f t="shared" si="14"/>
        <v>87.1</v>
      </c>
      <c r="L91" s="73">
        <f t="shared" si="15"/>
        <v>95.55</v>
      </c>
      <c r="M91" s="25" t="s">
        <v>90</v>
      </c>
      <c r="N91">
        <v>45</v>
      </c>
    </row>
    <row r="92" spans="1:14" ht="18.75" customHeight="1">
      <c r="A92" s="105" t="s">
        <v>170</v>
      </c>
      <c r="B92" s="80">
        <v>194</v>
      </c>
      <c r="C92" s="81">
        <v>194.5</v>
      </c>
      <c r="D92" s="82">
        <f t="shared" si="16"/>
        <v>100.25773195876289</v>
      </c>
      <c r="E92" s="83">
        <v>70</v>
      </c>
      <c r="F92" s="84">
        <v>67.70676358478859</v>
      </c>
      <c r="G92" s="106">
        <f t="shared" si="17"/>
        <v>96.7</v>
      </c>
      <c r="H92" s="83"/>
      <c r="I92" s="106"/>
      <c r="J92" s="106"/>
      <c r="K92" s="104">
        <f t="shared" si="14"/>
        <v>96.7</v>
      </c>
      <c r="L92" s="85">
        <f t="shared" si="15"/>
        <v>98.47886597938145</v>
      </c>
      <c r="M92" s="25" t="s">
        <v>90</v>
      </c>
      <c r="N92">
        <v>46</v>
      </c>
    </row>
    <row r="93" spans="1:14" ht="18" customHeight="1">
      <c r="A93" s="105" t="s">
        <v>171</v>
      </c>
      <c r="B93" s="80">
        <v>68</v>
      </c>
      <c r="C93" s="81">
        <v>60</v>
      </c>
      <c r="D93" s="82">
        <f t="shared" si="16"/>
        <v>88.23529411764706</v>
      </c>
      <c r="E93" s="83">
        <v>70</v>
      </c>
      <c r="F93" s="84">
        <v>78.1896551724138</v>
      </c>
      <c r="G93" s="106">
        <f t="shared" si="17"/>
        <v>111.7</v>
      </c>
      <c r="H93" s="83"/>
      <c r="I93" s="106"/>
      <c r="J93" s="106"/>
      <c r="K93" s="104">
        <f t="shared" si="14"/>
        <v>111.7</v>
      </c>
      <c r="L93" s="85">
        <f t="shared" si="15"/>
        <v>99.96764705882353</v>
      </c>
      <c r="M93" s="25" t="s">
        <v>90</v>
      </c>
      <c r="N93">
        <v>47</v>
      </c>
    </row>
    <row r="94" spans="1:14" ht="19.5" customHeight="1">
      <c r="A94" s="105" t="s">
        <v>172</v>
      </c>
      <c r="B94" s="80">
        <v>137</v>
      </c>
      <c r="C94" s="81">
        <v>140.66666666666666</v>
      </c>
      <c r="D94" s="82">
        <f t="shared" si="16"/>
        <v>102.67639902676397</v>
      </c>
      <c r="E94" s="83">
        <v>70</v>
      </c>
      <c r="F94" s="84">
        <v>68.05646347442394</v>
      </c>
      <c r="G94" s="106">
        <f t="shared" si="17"/>
        <v>97.2</v>
      </c>
      <c r="H94" s="83"/>
      <c r="I94" s="106"/>
      <c r="J94" s="106"/>
      <c r="K94" s="104">
        <f t="shared" si="14"/>
        <v>97.2</v>
      </c>
      <c r="L94" s="85">
        <f t="shared" si="15"/>
        <v>99.93819951338199</v>
      </c>
      <c r="M94" s="25" t="s">
        <v>90</v>
      </c>
      <c r="N94">
        <v>48</v>
      </c>
    </row>
    <row r="95" spans="1:14" ht="18.75" customHeight="1">
      <c r="A95" s="105" t="s">
        <v>173</v>
      </c>
      <c r="B95" s="80">
        <v>168</v>
      </c>
      <c r="C95" s="81">
        <v>172.83333333333334</v>
      </c>
      <c r="D95" s="82">
        <f t="shared" si="16"/>
        <v>102.87698412698414</v>
      </c>
      <c r="E95" s="83">
        <v>70</v>
      </c>
      <c r="F95" s="84">
        <v>66.62787217770092</v>
      </c>
      <c r="G95" s="106">
        <f t="shared" si="17"/>
        <v>95.2</v>
      </c>
      <c r="H95" s="83"/>
      <c r="I95" s="106"/>
      <c r="J95" s="106"/>
      <c r="K95" s="104">
        <f t="shared" si="14"/>
        <v>95.2</v>
      </c>
      <c r="L95" s="85">
        <f t="shared" si="15"/>
        <v>99.03849206349207</v>
      </c>
      <c r="M95" s="25" t="s">
        <v>90</v>
      </c>
      <c r="N95">
        <v>49</v>
      </c>
    </row>
    <row r="96" spans="1:14" ht="15.75" customHeight="1">
      <c r="A96" s="105" t="s">
        <v>174</v>
      </c>
      <c r="B96" s="80">
        <v>162</v>
      </c>
      <c r="C96" s="81">
        <v>152</v>
      </c>
      <c r="D96" s="82">
        <f t="shared" si="16"/>
        <v>93.82716049382715</v>
      </c>
      <c r="E96" s="83">
        <v>70</v>
      </c>
      <c r="F96" s="86">
        <v>62.261796733212336</v>
      </c>
      <c r="G96" s="106">
        <f t="shared" si="17"/>
        <v>88.9</v>
      </c>
      <c r="H96" s="83"/>
      <c r="I96" s="106"/>
      <c r="J96" s="106"/>
      <c r="K96" s="104">
        <f t="shared" si="14"/>
        <v>88.9</v>
      </c>
      <c r="L96" s="85">
        <f t="shared" si="15"/>
        <v>91.36358024691359</v>
      </c>
      <c r="M96" s="25" t="s">
        <v>168</v>
      </c>
      <c r="N96">
        <v>50</v>
      </c>
    </row>
    <row r="97" spans="1:14" ht="16.5" customHeight="1">
      <c r="A97" s="105" t="s">
        <v>100</v>
      </c>
      <c r="B97" s="80">
        <v>132</v>
      </c>
      <c r="C97" s="81">
        <v>0</v>
      </c>
      <c r="D97" s="82">
        <f t="shared" si="16"/>
        <v>0</v>
      </c>
      <c r="E97" s="83">
        <v>70</v>
      </c>
      <c r="F97" s="84">
        <v>0</v>
      </c>
      <c r="G97" s="106">
        <f t="shared" si="17"/>
        <v>0</v>
      </c>
      <c r="H97" s="83"/>
      <c r="I97" s="106"/>
      <c r="J97" s="106"/>
      <c r="K97" s="104">
        <f t="shared" si="14"/>
        <v>0</v>
      </c>
      <c r="L97" s="85">
        <f t="shared" si="15"/>
        <v>0</v>
      </c>
      <c r="M97" s="25" t="s">
        <v>168</v>
      </c>
      <c r="N97">
        <v>51</v>
      </c>
    </row>
    <row r="98" spans="1:14" ht="20.25" customHeight="1">
      <c r="A98" s="105" t="s">
        <v>175</v>
      </c>
      <c r="B98" s="80">
        <v>182</v>
      </c>
      <c r="C98" s="81">
        <v>184.33333333333334</v>
      </c>
      <c r="D98" s="82">
        <f t="shared" si="16"/>
        <v>101.28205128205127</v>
      </c>
      <c r="E98" s="83">
        <v>70</v>
      </c>
      <c r="F98" s="84">
        <v>63.36440730810001</v>
      </c>
      <c r="G98" s="106">
        <f t="shared" si="17"/>
        <v>90.5</v>
      </c>
      <c r="H98" s="83"/>
      <c r="I98" s="83"/>
      <c r="J98" s="106"/>
      <c r="K98" s="104">
        <f t="shared" si="14"/>
        <v>90.5</v>
      </c>
      <c r="L98" s="85">
        <f t="shared" si="15"/>
        <v>95.89102564102564</v>
      </c>
      <c r="M98" s="25" t="s">
        <v>90</v>
      </c>
      <c r="N98">
        <v>52</v>
      </c>
    </row>
    <row r="99" spans="1:14" ht="15.75" customHeight="1">
      <c r="A99" s="105" t="s">
        <v>176</v>
      </c>
      <c r="B99" s="80">
        <v>75</v>
      </c>
      <c r="C99" s="81">
        <v>75.83333333333333</v>
      </c>
      <c r="D99" s="82">
        <f t="shared" si="16"/>
        <v>101.11111111111111</v>
      </c>
      <c r="E99" s="83">
        <v>70</v>
      </c>
      <c r="F99" s="84">
        <v>69.78779840848807</v>
      </c>
      <c r="G99" s="106">
        <f t="shared" si="17"/>
        <v>99.7</v>
      </c>
      <c r="H99" s="83"/>
      <c r="I99" s="83"/>
      <c r="J99" s="106"/>
      <c r="K99" s="104">
        <f t="shared" si="14"/>
        <v>99.7</v>
      </c>
      <c r="L99" s="85">
        <f t="shared" si="15"/>
        <v>100.40555555555557</v>
      </c>
      <c r="M99" s="25" t="s">
        <v>91</v>
      </c>
      <c r="N99">
        <v>53</v>
      </c>
    </row>
    <row r="100" spans="1:14" ht="18" customHeight="1">
      <c r="A100" s="105" t="s">
        <v>177</v>
      </c>
      <c r="B100" s="80">
        <v>152</v>
      </c>
      <c r="C100" s="81">
        <v>150.16666666666666</v>
      </c>
      <c r="D100" s="87">
        <f t="shared" si="16"/>
        <v>98.79385964912281</v>
      </c>
      <c r="E100" s="83">
        <v>70</v>
      </c>
      <c r="F100" s="84">
        <v>67.53415744957711</v>
      </c>
      <c r="G100" s="106">
        <f t="shared" si="17"/>
        <v>96.5</v>
      </c>
      <c r="H100" s="83"/>
      <c r="I100" s="83"/>
      <c r="J100" s="106"/>
      <c r="K100" s="104">
        <f t="shared" si="14"/>
        <v>96.5</v>
      </c>
      <c r="L100" s="85">
        <f t="shared" si="15"/>
        <v>97.6469298245614</v>
      </c>
      <c r="M100" s="25" t="s">
        <v>90</v>
      </c>
      <c r="N100">
        <v>54</v>
      </c>
    </row>
    <row r="101" spans="1:14" ht="17.25" customHeight="1">
      <c r="A101" s="105" t="s">
        <v>178</v>
      </c>
      <c r="B101" s="80">
        <v>89</v>
      </c>
      <c r="C101" s="81">
        <v>84.66666666666667</v>
      </c>
      <c r="D101" s="87">
        <f t="shared" si="16"/>
        <v>95.1310861423221</v>
      </c>
      <c r="E101" s="83">
        <v>70</v>
      </c>
      <c r="F101" s="84">
        <v>76.68001629106705</v>
      </c>
      <c r="G101" s="106">
        <f t="shared" si="17"/>
        <v>109.5</v>
      </c>
      <c r="H101" s="83"/>
      <c r="I101" s="83"/>
      <c r="J101" s="106"/>
      <c r="K101" s="104">
        <f t="shared" si="14"/>
        <v>109.5</v>
      </c>
      <c r="L101" s="85">
        <f t="shared" si="15"/>
        <v>102.31554307116104</v>
      </c>
      <c r="M101" s="25" t="s">
        <v>91</v>
      </c>
      <c r="N101">
        <v>55</v>
      </c>
    </row>
    <row r="102" spans="1:14" ht="16.5" customHeight="1">
      <c r="A102" s="105" t="s">
        <v>179</v>
      </c>
      <c r="B102" s="80">
        <v>154</v>
      </c>
      <c r="C102" s="81">
        <v>156.83333333333334</v>
      </c>
      <c r="D102" s="87">
        <f t="shared" si="16"/>
        <v>101.83982683982684</v>
      </c>
      <c r="E102" s="83">
        <v>70</v>
      </c>
      <c r="F102" s="84">
        <v>69.05307903126572</v>
      </c>
      <c r="G102" s="106">
        <f t="shared" si="17"/>
        <v>98.6</v>
      </c>
      <c r="H102" s="83"/>
      <c r="I102" s="83"/>
      <c r="J102" s="106"/>
      <c r="K102" s="104">
        <f t="shared" si="14"/>
        <v>98.6</v>
      </c>
      <c r="L102" s="85">
        <f t="shared" si="15"/>
        <v>100.21991341991341</v>
      </c>
      <c r="M102" s="25" t="s">
        <v>91</v>
      </c>
      <c r="N102">
        <v>56</v>
      </c>
    </row>
    <row r="103" spans="1:14" ht="16.5" customHeight="1">
      <c r="A103" s="105" t="s">
        <v>180</v>
      </c>
      <c r="B103" s="80">
        <v>170</v>
      </c>
      <c r="C103" s="81">
        <v>165</v>
      </c>
      <c r="D103" s="87">
        <f t="shared" si="16"/>
        <v>97.05882352941177</v>
      </c>
      <c r="E103" s="83">
        <v>70</v>
      </c>
      <c r="F103" s="84">
        <v>60.538140020898645</v>
      </c>
      <c r="G103" s="106">
        <f t="shared" si="17"/>
        <v>86.5</v>
      </c>
      <c r="H103" s="83"/>
      <c r="I103" s="83"/>
      <c r="J103" s="106"/>
      <c r="K103" s="104">
        <f t="shared" si="14"/>
        <v>86.5</v>
      </c>
      <c r="L103" s="85">
        <f t="shared" si="15"/>
        <v>91.77941176470588</v>
      </c>
      <c r="M103" s="25" t="s">
        <v>168</v>
      </c>
      <c r="N103">
        <v>57</v>
      </c>
    </row>
    <row r="104" spans="1:14" ht="15" customHeight="1">
      <c r="A104" s="105" t="s">
        <v>181</v>
      </c>
      <c r="B104" s="80">
        <v>90</v>
      </c>
      <c r="C104" s="81">
        <v>90</v>
      </c>
      <c r="D104" s="87">
        <f t="shared" si="16"/>
        <v>100</v>
      </c>
      <c r="E104" s="83">
        <v>70</v>
      </c>
      <c r="F104" s="84">
        <v>72.27969348659003</v>
      </c>
      <c r="G104" s="106">
        <f t="shared" si="17"/>
        <v>103.3</v>
      </c>
      <c r="H104" s="83"/>
      <c r="I104" s="83"/>
      <c r="J104" s="106"/>
      <c r="K104" s="104">
        <f t="shared" si="14"/>
        <v>103.3</v>
      </c>
      <c r="L104" s="85">
        <f t="shared" si="15"/>
        <v>101.65</v>
      </c>
      <c r="M104" s="25" t="s">
        <v>91</v>
      </c>
      <c r="N104">
        <v>58</v>
      </c>
    </row>
    <row r="105" spans="1:14" ht="12.75" customHeight="1">
      <c r="A105" s="105" t="s">
        <v>182</v>
      </c>
      <c r="B105" s="80">
        <v>141</v>
      </c>
      <c r="C105" s="81">
        <v>137</v>
      </c>
      <c r="D105" s="87">
        <f t="shared" si="16"/>
        <v>97.16312056737588</v>
      </c>
      <c r="E105" s="83">
        <v>70</v>
      </c>
      <c r="F105" s="84">
        <v>67.9272589982381</v>
      </c>
      <c r="G105" s="106">
        <f t="shared" si="17"/>
        <v>97</v>
      </c>
      <c r="H105" s="83"/>
      <c r="I105" s="83"/>
      <c r="J105" s="106"/>
      <c r="K105" s="104">
        <f t="shared" si="14"/>
        <v>97</v>
      </c>
      <c r="L105" s="85">
        <f t="shared" si="15"/>
        <v>97.08156028368793</v>
      </c>
      <c r="M105" s="25" t="s">
        <v>90</v>
      </c>
      <c r="N105">
        <v>59</v>
      </c>
    </row>
    <row r="106" spans="1:14" ht="15.75" customHeight="1">
      <c r="A106" s="105" t="s">
        <v>183</v>
      </c>
      <c r="B106" s="80">
        <v>150</v>
      </c>
      <c r="C106" s="81">
        <v>150.66666666666666</v>
      </c>
      <c r="D106" s="87">
        <f t="shared" si="16"/>
        <v>100.44444444444444</v>
      </c>
      <c r="E106" s="83">
        <v>70</v>
      </c>
      <c r="F106" s="84">
        <v>72.78570338724444</v>
      </c>
      <c r="G106" s="106">
        <f t="shared" si="17"/>
        <v>104</v>
      </c>
      <c r="H106" s="83"/>
      <c r="I106" s="83"/>
      <c r="J106" s="106"/>
      <c r="K106" s="104">
        <f t="shared" si="14"/>
        <v>104</v>
      </c>
      <c r="L106" s="85">
        <f t="shared" si="15"/>
        <v>102.22222222222223</v>
      </c>
      <c r="M106" s="25" t="s">
        <v>91</v>
      </c>
      <c r="N106">
        <v>60</v>
      </c>
    </row>
    <row r="107" spans="1:14" ht="15" customHeight="1">
      <c r="A107" s="105" t="s">
        <v>184</v>
      </c>
      <c r="B107" s="80">
        <v>334</v>
      </c>
      <c r="C107" s="81">
        <v>322</v>
      </c>
      <c r="D107" s="87">
        <f t="shared" si="16"/>
        <v>96.40718562874252</v>
      </c>
      <c r="E107" s="83">
        <v>70</v>
      </c>
      <c r="F107" s="84">
        <v>66.84373978424321</v>
      </c>
      <c r="G107" s="106">
        <f t="shared" si="17"/>
        <v>95.5</v>
      </c>
      <c r="H107" s="83"/>
      <c r="I107" s="83"/>
      <c r="J107" s="106"/>
      <c r="K107" s="104">
        <f t="shared" si="14"/>
        <v>95.5</v>
      </c>
      <c r="L107" s="85">
        <f t="shared" si="15"/>
        <v>95.95359281437126</v>
      </c>
      <c r="M107" s="25" t="s">
        <v>90</v>
      </c>
      <c r="N107">
        <v>61</v>
      </c>
    </row>
    <row r="108" spans="1:14" ht="14.25" customHeight="1">
      <c r="A108" s="105" t="s">
        <v>185</v>
      </c>
      <c r="B108" s="80">
        <v>157</v>
      </c>
      <c r="C108" s="81">
        <v>155.66666666666666</v>
      </c>
      <c r="D108" s="87">
        <f t="shared" si="16"/>
        <v>99.15074309978768</v>
      </c>
      <c r="E108" s="83">
        <v>70</v>
      </c>
      <c r="F108" s="84">
        <v>65.18681237539688</v>
      </c>
      <c r="G108" s="106">
        <f t="shared" si="17"/>
        <v>93.1</v>
      </c>
      <c r="H108" s="83"/>
      <c r="I108" s="83"/>
      <c r="J108" s="106"/>
      <c r="K108" s="104">
        <f t="shared" si="14"/>
        <v>93.1</v>
      </c>
      <c r="L108" s="85">
        <f t="shared" si="15"/>
        <v>96.12537154989383</v>
      </c>
      <c r="M108" s="25" t="s">
        <v>90</v>
      </c>
      <c r="N108">
        <v>62</v>
      </c>
    </row>
    <row r="109" spans="1:14" ht="18.75" customHeight="1">
      <c r="A109" s="105" t="s">
        <v>186</v>
      </c>
      <c r="B109" s="80">
        <v>195</v>
      </c>
      <c r="C109" s="81">
        <v>191.33333333333334</v>
      </c>
      <c r="D109" s="87">
        <f t="shared" si="16"/>
        <v>98.11965811965813</v>
      </c>
      <c r="E109" s="83">
        <v>70</v>
      </c>
      <c r="F109" s="84">
        <v>66.29520605550883</v>
      </c>
      <c r="G109" s="106">
        <f t="shared" si="17"/>
        <v>94.7</v>
      </c>
      <c r="H109" s="83"/>
      <c r="I109" s="83"/>
      <c r="J109" s="106"/>
      <c r="K109" s="104">
        <f t="shared" si="14"/>
        <v>94.7</v>
      </c>
      <c r="L109" s="85">
        <f t="shared" si="15"/>
        <v>96.40982905982906</v>
      </c>
      <c r="M109" s="25" t="s">
        <v>90</v>
      </c>
      <c r="N109">
        <v>63</v>
      </c>
    </row>
    <row r="110" spans="1:14" ht="15.75" customHeight="1">
      <c r="A110" s="105" t="s">
        <v>187</v>
      </c>
      <c r="B110" s="80">
        <v>305</v>
      </c>
      <c r="C110" s="81">
        <v>286.1666666666667</v>
      </c>
      <c r="D110" s="87">
        <f t="shared" si="16"/>
        <v>93.82513661202186</v>
      </c>
      <c r="E110" s="83">
        <v>70</v>
      </c>
      <c r="F110" s="84">
        <v>61.27668547787841</v>
      </c>
      <c r="G110" s="106">
        <f t="shared" si="17"/>
        <v>87.5</v>
      </c>
      <c r="H110" s="83"/>
      <c r="I110" s="83"/>
      <c r="J110" s="106"/>
      <c r="K110" s="104">
        <f t="shared" si="14"/>
        <v>87.5</v>
      </c>
      <c r="L110" s="85">
        <f t="shared" si="15"/>
        <v>90.66256830601094</v>
      </c>
      <c r="M110" s="25" t="s">
        <v>168</v>
      </c>
      <c r="N110">
        <v>64</v>
      </c>
    </row>
    <row r="111" spans="1:14" ht="18" customHeight="1">
      <c r="A111" s="105" t="s">
        <v>115</v>
      </c>
      <c r="B111" s="80">
        <v>107</v>
      </c>
      <c r="C111" s="81">
        <v>110.5</v>
      </c>
      <c r="D111" s="87">
        <f t="shared" si="16"/>
        <v>103.27102803738318</v>
      </c>
      <c r="E111" s="83">
        <v>70</v>
      </c>
      <c r="F111" s="84">
        <v>73.07692307692307</v>
      </c>
      <c r="G111" s="106">
        <f t="shared" si="17"/>
        <v>104.4</v>
      </c>
      <c r="H111" s="83"/>
      <c r="I111" s="83"/>
      <c r="J111" s="106"/>
      <c r="K111" s="104">
        <f t="shared" si="14"/>
        <v>104.4</v>
      </c>
      <c r="L111" s="85">
        <f t="shared" si="15"/>
        <v>103.83551401869158</v>
      </c>
      <c r="M111" s="25" t="s">
        <v>91</v>
      </c>
      <c r="N111">
        <v>65</v>
      </c>
    </row>
    <row r="112" spans="1:14" ht="15.75" customHeight="1">
      <c r="A112" s="105" t="s">
        <v>188</v>
      </c>
      <c r="B112" s="80">
        <v>277</v>
      </c>
      <c r="C112" s="81">
        <v>274.5</v>
      </c>
      <c r="D112" s="87">
        <f t="shared" si="16"/>
        <v>99.09747292418773</v>
      </c>
      <c r="E112" s="83">
        <v>70</v>
      </c>
      <c r="F112" s="84">
        <v>69.65956912254255</v>
      </c>
      <c r="G112" s="106">
        <f t="shared" si="17"/>
        <v>99.5</v>
      </c>
      <c r="H112" s="83"/>
      <c r="I112" s="83"/>
      <c r="J112" s="106"/>
      <c r="K112" s="104">
        <f t="shared" si="14"/>
        <v>99.5</v>
      </c>
      <c r="L112" s="85">
        <f t="shared" si="15"/>
        <v>99.29873646209387</v>
      </c>
      <c r="M112" s="25" t="s">
        <v>90</v>
      </c>
      <c r="N112">
        <v>66</v>
      </c>
    </row>
    <row r="113" spans="1:14" ht="14.25" customHeight="1">
      <c r="A113" s="105" t="s">
        <v>189</v>
      </c>
      <c r="B113" s="80">
        <v>129</v>
      </c>
      <c r="C113" s="81">
        <v>128.66666666666666</v>
      </c>
      <c r="D113" s="87">
        <f t="shared" si="16"/>
        <v>99.74160206718345</v>
      </c>
      <c r="E113" s="83">
        <v>70</v>
      </c>
      <c r="F113" s="84">
        <v>66.06217616580311</v>
      </c>
      <c r="G113" s="106">
        <f t="shared" si="17"/>
        <v>94.4</v>
      </c>
      <c r="H113" s="83"/>
      <c r="I113" s="83"/>
      <c r="J113" s="106"/>
      <c r="K113" s="104">
        <f t="shared" si="14"/>
        <v>94.4</v>
      </c>
      <c r="L113" s="85">
        <f t="shared" si="15"/>
        <v>97.07080103359172</v>
      </c>
      <c r="M113" s="25" t="s">
        <v>90</v>
      </c>
      <c r="N113">
        <v>67</v>
      </c>
    </row>
    <row r="114" spans="1:14" ht="15" customHeight="1">
      <c r="A114" s="105" t="s">
        <v>190</v>
      </c>
      <c r="B114" s="80">
        <v>315</v>
      </c>
      <c r="C114" s="81">
        <v>311.1666666666667</v>
      </c>
      <c r="D114" s="87">
        <f t="shared" si="16"/>
        <v>98.78306878306879</v>
      </c>
      <c r="E114" s="83">
        <v>70</v>
      </c>
      <c r="F114" s="84">
        <v>74.54426241619416</v>
      </c>
      <c r="G114" s="106">
        <f t="shared" si="17"/>
        <v>106.5</v>
      </c>
      <c r="H114" s="83"/>
      <c r="I114" s="83"/>
      <c r="J114" s="106"/>
      <c r="K114" s="104">
        <f t="shared" si="14"/>
        <v>106.5</v>
      </c>
      <c r="L114" s="85">
        <f t="shared" si="15"/>
        <v>102.64153439153439</v>
      </c>
      <c r="M114" s="25" t="s">
        <v>91</v>
      </c>
      <c r="N114">
        <v>68</v>
      </c>
    </row>
    <row r="115" spans="1:14" ht="18" customHeight="1">
      <c r="A115" s="107" t="s">
        <v>191</v>
      </c>
      <c r="B115" s="80">
        <v>179</v>
      </c>
      <c r="C115" s="81">
        <v>180</v>
      </c>
      <c r="D115" s="87">
        <f t="shared" si="16"/>
        <v>100.5586592178771</v>
      </c>
      <c r="E115" s="83">
        <v>70</v>
      </c>
      <c r="F115" s="84">
        <v>68.07471264367815</v>
      </c>
      <c r="G115" s="106">
        <f t="shared" si="17"/>
        <v>97.2</v>
      </c>
      <c r="H115" s="83"/>
      <c r="I115" s="83"/>
      <c r="J115" s="106"/>
      <c r="K115" s="104">
        <f t="shared" si="14"/>
        <v>97.2</v>
      </c>
      <c r="L115" s="85">
        <f t="shared" si="15"/>
        <v>98.87932960893855</v>
      </c>
      <c r="M115" s="25" t="s">
        <v>90</v>
      </c>
      <c r="N115">
        <v>69</v>
      </c>
    </row>
    <row r="116" spans="1:14" ht="15.75" customHeight="1">
      <c r="A116" s="105" t="s">
        <v>192</v>
      </c>
      <c r="B116" s="80">
        <v>298</v>
      </c>
      <c r="C116" s="81">
        <v>284.3333333333333</v>
      </c>
      <c r="D116" s="87">
        <f t="shared" si="16"/>
        <v>95.41387024608501</v>
      </c>
      <c r="E116" s="83">
        <v>70</v>
      </c>
      <c r="F116" s="84">
        <v>72.06209322068158</v>
      </c>
      <c r="G116" s="106">
        <f t="shared" si="17"/>
        <v>102.9</v>
      </c>
      <c r="H116" s="83"/>
      <c r="I116" s="83"/>
      <c r="J116" s="106"/>
      <c r="K116" s="104">
        <f t="shared" si="14"/>
        <v>102.9</v>
      </c>
      <c r="L116" s="85">
        <f t="shared" si="15"/>
        <v>99.1569351230425</v>
      </c>
      <c r="M116" s="25" t="s">
        <v>90</v>
      </c>
      <c r="N116">
        <v>70</v>
      </c>
    </row>
    <row r="117" spans="1:14" ht="14.25" customHeight="1">
      <c r="A117" s="105" t="s">
        <v>193</v>
      </c>
      <c r="B117" s="80">
        <v>339</v>
      </c>
      <c r="C117" s="81">
        <v>345</v>
      </c>
      <c r="D117" s="87">
        <f t="shared" si="16"/>
        <v>101.76991150442478</v>
      </c>
      <c r="E117" s="83">
        <v>70</v>
      </c>
      <c r="F117" s="84">
        <v>69.38530734632684</v>
      </c>
      <c r="G117" s="106">
        <f t="shared" si="17"/>
        <v>99.1</v>
      </c>
      <c r="H117" s="83"/>
      <c r="I117" s="83"/>
      <c r="J117" s="106"/>
      <c r="K117" s="104">
        <f t="shared" si="14"/>
        <v>99.1</v>
      </c>
      <c r="L117" s="85">
        <f t="shared" si="15"/>
        <v>100.43495575221239</v>
      </c>
      <c r="M117" s="25" t="s">
        <v>91</v>
      </c>
      <c r="N117">
        <v>71</v>
      </c>
    </row>
    <row r="118" spans="1:14" ht="15" customHeight="1">
      <c r="A118" s="105" t="s">
        <v>148</v>
      </c>
      <c r="B118" s="80">
        <v>352</v>
      </c>
      <c r="C118" s="81">
        <v>336.6666666666667</v>
      </c>
      <c r="D118" s="87">
        <f t="shared" si="16"/>
        <v>95.6439393939394</v>
      </c>
      <c r="E118" s="83">
        <v>70</v>
      </c>
      <c r="F118" s="84">
        <v>78.27756913622397</v>
      </c>
      <c r="G118" s="106">
        <f t="shared" si="17"/>
        <v>111.8</v>
      </c>
      <c r="H118" s="83"/>
      <c r="I118" s="83"/>
      <c r="J118" s="106"/>
      <c r="K118" s="104">
        <f t="shared" si="14"/>
        <v>111.8</v>
      </c>
      <c r="L118" s="85">
        <f t="shared" si="15"/>
        <v>103.7219696969697</v>
      </c>
      <c r="M118" s="25" t="s">
        <v>91</v>
      </c>
      <c r="N118">
        <v>72</v>
      </c>
    </row>
    <row r="119" spans="1:14" ht="18.75" customHeight="1">
      <c r="A119" s="105" t="s">
        <v>194</v>
      </c>
      <c r="B119" s="80">
        <v>330</v>
      </c>
      <c r="C119" s="81">
        <v>319</v>
      </c>
      <c r="D119" s="87">
        <f t="shared" si="16"/>
        <v>96.66666666666667</v>
      </c>
      <c r="E119" s="83">
        <v>70</v>
      </c>
      <c r="F119" s="84">
        <v>72.04896767916982</v>
      </c>
      <c r="G119" s="106">
        <f t="shared" si="17"/>
        <v>102.9</v>
      </c>
      <c r="H119" s="83"/>
      <c r="I119" s="83"/>
      <c r="J119" s="106"/>
      <c r="K119" s="104">
        <f t="shared" si="14"/>
        <v>102.9</v>
      </c>
      <c r="L119" s="85">
        <f t="shared" si="15"/>
        <v>99.78333333333333</v>
      </c>
      <c r="M119" s="25" t="s">
        <v>90</v>
      </c>
      <c r="N119">
        <v>73</v>
      </c>
    </row>
    <row r="120" spans="1:14" ht="14.25" customHeight="1">
      <c r="A120" s="105" t="s">
        <v>195</v>
      </c>
      <c r="B120" s="80">
        <v>274</v>
      </c>
      <c r="C120" s="81">
        <v>272.1666666666667</v>
      </c>
      <c r="D120" s="87">
        <f t="shared" si="16"/>
        <v>99.330900243309</v>
      </c>
      <c r="E120" s="83">
        <v>70</v>
      </c>
      <c r="F120" s="84">
        <v>71.24817872753763</v>
      </c>
      <c r="G120" s="106">
        <f t="shared" si="17"/>
        <v>101.8</v>
      </c>
      <c r="H120" s="83"/>
      <c r="I120" s="83"/>
      <c r="J120" s="106"/>
      <c r="K120" s="104">
        <f t="shared" si="14"/>
        <v>101.8</v>
      </c>
      <c r="L120" s="85">
        <f t="shared" si="15"/>
        <v>100.5654501216545</v>
      </c>
      <c r="M120" s="25" t="s">
        <v>91</v>
      </c>
      <c r="N120">
        <v>74</v>
      </c>
    </row>
    <row r="121" spans="1:14" ht="16.5" customHeight="1">
      <c r="A121" s="105" t="s">
        <v>196</v>
      </c>
      <c r="B121" s="80">
        <v>327</v>
      </c>
      <c r="C121" s="81">
        <v>329.6666666666667</v>
      </c>
      <c r="D121" s="87">
        <f t="shared" si="16"/>
        <v>100.81549439347606</v>
      </c>
      <c r="E121" s="83">
        <v>70</v>
      </c>
      <c r="F121" s="84">
        <v>70.0132491893588</v>
      </c>
      <c r="G121" s="106">
        <f t="shared" si="17"/>
        <v>100</v>
      </c>
      <c r="H121" s="83"/>
      <c r="I121" s="83"/>
      <c r="J121" s="106"/>
      <c r="K121" s="104">
        <f t="shared" si="14"/>
        <v>100</v>
      </c>
      <c r="L121" s="85">
        <f t="shared" si="15"/>
        <v>100.40774719673803</v>
      </c>
      <c r="M121" s="25" t="s">
        <v>91</v>
      </c>
      <c r="N121">
        <v>75</v>
      </c>
    </row>
    <row r="122" spans="1:14" ht="15" customHeight="1">
      <c r="A122" s="105" t="s">
        <v>197</v>
      </c>
      <c r="B122" s="80">
        <v>325</v>
      </c>
      <c r="C122" s="88">
        <v>319.1666666666667</v>
      </c>
      <c r="D122" s="87">
        <f t="shared" si="16"/>
        <v>98.2051282051282</v>
      </c>
      <c r="E122" s="89">
        <v>70</v>
      </c>
      <c r="F122" s="90">
        <v>74.36661564778969</v>
      </c>
      <c r="G122" s="106">
        <f t="shared" si="17"/>
        <v>106.2</v>
      </c>
      <c r="H122" s="83"/>
      <c r="I122" s="89"/>
      <c r="J122" s="106"/>
      <c r="K122" s="104">
        <f t="shared" si="14"/>
        <v>106.2</v>
      </c>
      <c r="L122" s="85">
        <f>(D122+K122)/2</f>
        <v>102.20256410256411</v>
      </c>
      <c r="M122" s="25" t="s">
        <v>91</v>
      </c>
      <c r="N122">
        <v>76</v>
      </c>
    </row>
    <row r="123" spans="1:14" ht="18" customHeight="1">
      <c r="A123" s="105" t="s">
        <v>151</v>
      </c>
      <c r="B123" s="80">
        <v>308</v>
      </c>
      <c r="C123" s="88">
        <v>312.8333333333333</v>
      </c>
      <c r="D123" s="87">
        <f t="shared" si="16"/>
        <v>101.56926406926405</v>
      </c>
      <c r="E123" s="89">
        <v>70</v>
      </c>
      <c r="F123" s="90">
        <v>61.032829349842935</v>
      </c>
      <c r="G123" s="106">
        <f t="shared" si="17"/>
        <v>87.2</v>
      </c>
      <c r="H123" s="83"/>
      <c r="I123" s="89"/>
      <c r="J123" s="106"/>
      <c r="K123" s="104">
        <f t="shared" si="14"/>
        <v>87.2</v>
      </c>
      <c r="L123" s="85">
        <f aca="true" t="shared" si="18" ref="L123:L167">(D123+K123)/2</f>
        <v>94.38463203463203</v>
      </c>
      <c r="M123" s="25" t="s">
        <v>168</v>
      </c>
      <c r="N123">
        <v>77</v>
      </c>
    </row>
    <row r="124" spans="1:14" ht="17.25" customHeight="1">
      <c r="A124" s="70" t="s">
        <v>150</v>
      </c>
      <c r="B124" s="91">
        <v>129</v>
      </c>
      <c r="C124" s="88">
        <v>129.83333333333334</v>
      </c>
      <c r="D124" s="87">
        <f t="shared" si="16"/>
        <v>100.64599483204135</v>
      </c>
      <c r="E124" s="89">
        <v>70</v>
      </c>
      <c r="F124" s="90">
        <v>66.31180558629542</v>
      </c>
      <c r="G124" s="106">
        <f t="shared" si="17"/>
        <v>94.7</v>
      </c>
      <c r="H124" s="83"/>
      <c r="I124" s="89"/>
      <c r="J124" s="106"/>
      <c r="K124" s="104">
        <f t="shared" si="14"/>
        <v>94.7</v>
      </c>
      <c r="L124" s="85">
        <f t="shared" si="18"/>
        <v>97.67299741602068</v>
      </c>
      <c r="M124" s="25" t="s">
        <v>90</v>
      </c>
      <c r="N124">
        <v>78</v>
      </c>
    </row>
    <row r="125" spans="1:14" ht="15" customHeight="1">
      <c r="A125" s="70" t="s">
        <v>147</v>
      </c>
      <c r="B125" s="91">
        <v>365</v>
      </c>
      <c r="C125" s="81">
        <v>344.5</v>
      </c>
      <c r="D125" s="87">
        <f t="shared" si="16"/>
        <v>94.3835616438356</v>
      </c>
      <c r="E125" s="89">
        <v>70</v>
      </c>
      <c r="F125" s="84">
        <v>66.51568990541014</v>
      </c>
      <c r="G125" s="106">
        <f t="shared" si="17"/>
        <v>95</v>
      </c>
      <c r="H125" s="83"/>
      <c r="I125" s="83"/>
      <c r="J125" s="106"/>
      <c r="K125" s="104">
        <f t="shared" si="14"/>
        <v>95</v>
      </c>
      <c r="L125" s="85">
        <f t="shared" si="18"/>
        <v>94.6917808219178</v>
      </c>
      <c r="M125" s="25" t="s">
        <v>168</v>
      </c>
      <c r="N125">
        <v>79</v>
      </c>
    </row>
    <row r="126" spans="1:14" ht="14.25" customHeight="1">
      <c r="A126" s="70" t="s">
        <v>149</v>
      </c>
      <c r="B126" s="91">
        <v>308</v>
      </c>
      <c r="C126" s="81">
        <v>305.8333333333333</v>
      </c>
      <c r="D126" s="87">
        <f t="shared" si="16"/>
        <v>99.2965367965368</v>
      </c>
      <c r="E126" s="89">
        <v>70</v>
      </c>
      <c r="F126" s="84">
        <v>72.68726543622435</v>
      </c>
      <c r="G126" s="106">
        <f t="shared" si="17"/>
        <v>103.8</v>
      </c>
      <c r="H126" s="83"/>
      <c r="I126" s="83"/>
      <c r="J126" s="106"/>
      <c r="K126" s="104">
        <f t="shared" si="14"/>
        <v>103.8</v>
      </c>
      <c r="L126" s="85">
        <f t="shared" si="18"/>
        <v>101.54826839826839</v>
      </c>
      <c r="M126" s="25" t="s">
        <v>91</v>
      </c>
      <c r="N126">
        <v>80</v>
      </c>
    </row>
    <row r="127" spans="1:14" ht="15.75" customHeight="1">
      <c r="A127" s="70" t="s">
        <v>198</v>
      </c>
      <c r="B127" s="91">
        <v>307</v>
      </c>
      <c r="C127" s="81">
        <v>299.8333333333333</v>
      </c>
      <c r="D127" s="87">
        <f t="shared" si="16"/>
        <v>97.66558089033659</v>
      </c>
      <c r="E127" s="89">
        <v>70</v>
      </c>
      <c r="F127" s="84">
        <v>62.158095493665066</v>
      </c>
      <c r="G127" s="106">
        <f t="shared" si="17"/>
        <v>88.8</v>
      </c>
      <c r="H127" s="83"/>
      <c r="I127" s="83"/>
      <c r="J127" s="106"/>
      <c r="K127" s="104">
        <f t="shared" si="14"/>
        <v>88.8</v>
      </c>
      <c r="L127" s="85">
        <f t="shared" si="18"/>
        <v>93.23279044516829</v>
      </c>
      <c r="M127" s="25" t="s">
        <v>168</v>
      </c>
      <c r="N127">
        <v>81</v>
      </c>
    </row>
    <row r="128" spans="1:14" ht="12.75" customHeight="1">
      <c r="A128" s="70" t="s">
        <v>199</v>
      </c>
      <c r="B128" s="91">
        <v>68</v>
      </c>
      <c r="C128" s="81">
        <v>72</v>
      </c>
      <c r="D128" s="87">
        <f t="shared" si="16"/>
        <v>105.88235294117648</v>
      </c>
      <c r="E128" s="89">
        <v>70</v>
      </c>
      <c r="F128" s="84">
        <v>75.6824712643678</v>
      </c>
      <c r="G128" s="106">
        <f t="shared" si="17"/>
        <v>108.1</v>
      </c>
      <c r="H128" s="83"/>
      <c r="I128" s="83"/>
      <c r="J128" s="106"/>
      <c r="K128" s="104">
        <f t="shared" si="14"/>
        <v>108.1</v>
      </c>
      <c r="L128" s="85">
        <f t="shared" si="18"/>
        <v>106.99117647058824</v>
      </c>
      <c r="M128" s="25" t="s">
        <v>91</v>
      </c>
      <c r="N128">
        <v>82</v>
      </c>
    </row>
    <row r="129" spans="1:14" ht="17.25" customHeight="1">
      <c r="A129" s="91" t="s">
        <v>200</v>
      </c>
      <c r="B129" s="91">
        <v>201</v>
      </c>
      <c r="C129" s="81">
        <v>193</v>
      </c>
      <c r="D129" s="87">
        <f t="shared" si="16"/>
        <v>96.01990049751244</v>
      </c>
      <c r="E129" s="89">
        <v>70</v>
      </c>
      <c r="F129" s="84">
        <v>66.2</v>
      </c>
      <c r="G129" s="106">
        <f t="shared" si="17"/>
        <v>94.6</v>
      </c>
      <c r="H129" s="83"/>
      <c r="I129" s="83"/>
      <c r="J129" s="106"/>
      <c r="K129" s="104">
        <f t="shared" si="14"/>
        <v>94.6</v>
      </c>
      <c r="L129" s="85">
        <f t="shared" si="18"/>
        <v>95.30995024875622</v>
      </c>
      <c r="M129" s="25" t="s">
        <v>90</v>
      </c>
      <c r="N129">
        <v>83</v>
      </c>
    </row>
    <row r="130" spans="1:14" ht="17.25" customHeight="1">
      <c r="A130" s="108" t="s">
        <v>143</v>
      </c>
      <c r="B130" s="91">
        <v>56</v>
      </c>
      <c r="C130" s="81">
        <v>53.5</v>
      </c>
      <c r="D130" s="87">
        <f t="shared" si="16"/>
        <v>95.53571428571429</v>
      </c>
      <c r="E130" s="89">
        <v>70</v>
      </c>
      <c r="F130" s="84">
        <v>73.71898163067999</v>
      </c>
      <c r="G130" s="106">
        <f t="shared" si="17"/>
        <v>105.3</v>
      </c>
      <c r="H130" s="83"/>
      <c r="I130" s="83"/>
      <c r="J130" s="106"/>
      <c r="K130" s="104">
        <f t="shared" si="14"/>
        <v>105.3</v>
      </c>
      <c r="L130" s="85">
        <f t="shared" si="18"/>
        <v>100.41785714285714</v>
      </c>
      <c r="M130" s="25" t="s">
        <v>91</v>
      </c>
      <c r="N130">
        <v>84</v>
      </c>
    </row>
    <row r="131" spans="1:14" ht="15.75" customHeight="1">
      <c r="A131" s="108" t="s">
        <v>146</v>
      </c>
      <c r="B131" s="91">
        <v>23</v>
      </c>
      <c r="C131" s="81">
        <v>19.666666666666668</v>
      </c>
      <c r="D131" s="87">
        <f t="shared" si="16"/>
        <v>85.5072463768116</v>
      </c>
      <c r="E131" s="89">
        <v>70</v>
      </c>
      <c r="F131" s="84">
        <v>84.07364114552892</v>
      </c>
      <c r="G131" s="106">
        <f t="shared" si="17"/>
        <v>120.1</v>
      </c>
      <c r="H131" s="83"/>
      <c r="I131" s="83"/>
      <c r="J131" s="106"/>
      <c r="K131" s="104">
        <f t="shared" si="14"/>
        <v>120.1</v>
      </c>
      <c r="L131" s="85">
        <f t="shared" si="18"/>
        <v>102.8036231884058</v>
      </c>
      <c r="M131" s="25" t="s">
        <v>91</v>
      </c>
      <c r="N131">
        <v>85</v>
      </c>
    </row>
    <row r="132" spans="1:14" ht="15.75" customHeight="1">
      <c r="A132" s="91" t="s">
        <v>162</v>
      </c>
      <c r="B132" s="83">
        <v>111</v>
      </c>
      <c r="C132" s="81">
        <v>109</v>
      </c>
      <c r="D132" s="87">
        <f t="shared" si="16"/>
        <v>98.1981981981982</v>
      </c>
      <c r="E132" s="89">
        <v>70</v>
      </c>
      <c r="F132" s="84">
        <v>62.5</v>
      </c>
      <c r="G132" s="106">
        <f t="shared" si="17"/>
        <v>89.3</v>
      </c>
      <c r="H132" s="83"/>
      <c r="I132" s="83"/>
      <c r="J132" s="106"/>
      <c r="K132" s="104">
        <f t="shared" si="14"/>
        <v>89.3</v>
      </c>
      <c r="L132" s="85">
        <f t="shared" si="18"/>
        <v>93.7490990990991</v>
      </c>
      <c r="M132" s="25" t="s">
        <v>168</v>
      </c>
      <c r="N132">
        <v>86</v>
      </c>
    </row>
    <row r="133" spans="1:14" ht="18.75" customHeight="1">
      <c r="A133" s="91" t="s">
        <v>163</v>
      </c>
      <c r="B133" s="83">
        <v>111</v>
      </c>
      <c r="C133" s="81">
        <v>111</v>
      </c>
      <c r="D133" s="87">
        <f t="shared" si="16"/>
        <v>100</v>
      </c>
      <c r="E133" s="89">
        <v>70</v>
      </c>
      <c r="F133" s="84">
        <v>67.7</v>
      </c>
      <c r="G133" s="106">
        <f t="shared" si="17"/>
        <v>96.7</v>
      </c>
      <c r="H133" s="83"/>
      <c r="I133" s="83"/>
      <c r="J133" s="106"/>
      <c r="K133" s="104">
        <f t="shared" si="14"/>
        <v>96.7</v>
      </c>
      <c r="L133" s="85">
        <f t="shared" si="18"/>
        <v>98.35</v>
      </c>
      <c r="M133" s="25" t="s">
        <v>90</v>
      </c>
      <c r="N133">
        <v>87</v>
      </c>
    </row>
    <row r="134" spans="1:14" ht="18" customHeight="1">
      <c r="A134" s="91" t="s">
        <v>154</v>
      </c>
      <c r="B134" s="83">
        <v>199</v>
      </c>
      <c r="C134" s="81">
        <v>163</v>
      </c>
      <c r="D134" s="87">
        <f t="shared" si="16"/>
        <v>81.90954773869346</v>
      </c>
      <c r="E134" s="89">
        <v>70</v>
      </c>
      <c r="F134" s="84">
        <v>50.8</v>
      </c>
      <c r="G134" s="106">
        <f t="shared" si="17"/>
        <v>72.6</v>
      </c>
      <c r="H134" s="83"/>
      <c r="I134" s="83"/>
      <c r="J134" s="106"/>
      <c r="K134" s="104">
        <f t="shared" si="14"/>
        <v>72.6</v>
      </c>
      <c r="L134" s="85">
        <f t="shared" si="18"/>
        <v>77.25477386934674</v>
      </c>
      <c r="M134" s="25" t="s">
        <v>168</v>
      </c>
      <c r="N134">
        <v>88</v>
      </c>
    </row>
    <row r="135" spans="1:14" ht="12.75" customHeight="1">
      <c r="A135" s="108" t="s">
        <v>141</v>
      </c>
      <c r="B135" s="83">
        <v>165</v>
      </c>
      <c r="C135" s="81">
        <v>160</v>
      </c>
      <c r="D135" s="87">
        <f t="shared" si="16"/>
        <v>96.96969696969697</v>
      </c>
      <c r="E135" s="89">
        <v>70</v>
      </c>
      <c r="F135" s="84">
        <v>69</v>
      </c>
      <c r="G135" s="106">
        <f t="shared" si="17"/>
        <v>98.6</v>
      </c>
      <c r="H135" s="83"/>
      <c r="I135" s="83"/>
      <c r="J135" s="106"/>
      <c r="K135" s="104">
        <f t="shared" si="14"/>
        <v>98.6</v>
      </c>
      <c r="L135" s="85">
        <f t="shared" si="18"/>
        <v>97.78484848484848</v>
      </c>
      <c r="M135" s="25" t="s">
        <v>90</v>
      </c>
      <c r="N135">
        <v>89</v>
      </c>
    </row>
    <row r="136" spans="1:14" ht="13.5" customHeight="1">
      <c r="A136" s="108" t="s">
        <v>142</v>
      </c>
      <c r="B136" s="83">
        <v>113</v>
      </c>
      <c r="C136" s="81">
        <v>109</v>
      </c>
      <c r="D136" s="87">
        <f t="shared" si="16"/>
        <v>96.46017699115043</v>
      </c>
      <c r="E136" s="89">
        <v>70</v>
      </c>
      <c r="F136" s="84">
        <v>67</v>
      </c>
      <c r="G136" s="106">
        <f t="shared" si="17"/>
        <v>95.7</v>
      </c>
      <c r="H136" s="83"/>
      <c r="I136" s="83"/>
      <c r="J136" s="106"/>
      <c r="K136" s="104">
        <f t="shared" si="14"/>
        <v>95.7</v>
      </c>
      <c r="L136" s="85">
        <f t="shared" si="18"/>
        <v>96.08008849557521</v>
      </c>
      <c r="M136" s="25" t="s">
        <v>90</v>
      </c>
      <c r="N136">
        <v>90</v>
      </c>
    </row>
    <row r="137" spans="1:14" ht="11.25" customHeight="1">
      <c r="A137" s="70" t="s">
        <v>144</v>
      </c>
      <c r="B137" s="83">
        <v>98</v>
      </c>
      <c r="C137" s="83">
        <v>101</v>
      </c>
      <c r="D137" s="87">
        <f t="shared" si="16"/>
        <v>103.0612244897959</v>
      </c>
      <c r="E137" s="92">
        <v>70</v>
      </c>
      <c r="F137" s="86">
        <v>67</v>
      </c>
      <c r="G137" s="106">
        <f t="shared" si="17"/>
        <v>95.7</v>
      </c>
      <c r="H137" s="92"/>
      <c r="I137" s="92"/>
      <c r="J137" s="106"/>
      <c r="K137" s="104">
        <f t="shared" si="14"/>
        <v>95.7</v>
      </c>
      <c r="L137" s="85">
        <f t="shared" si="18"/>
        <v>99.38061224489795</v>
      </c>
      <c r="M137" s="25" t="s">
        <v>90</v>
      </c>
      <c r="N137">
        <v>91</v>
      </c>
    </row>
    <row r="138" spans="1:14" ht="14.25" customHeight="1">
      <c r="A138" s="108" t="s">
        <v>201</v>
      </c>
      <c r="B138" s="83">
        <v>223</v>
      </c>
      <c r="C138" s="83">
        <v>206</v>
      </c>
      <c r="D138" s="87">
        <f t="shared" si="16"/>
        <v>92.37668161434978</v>
      </c>
      <c r="E138" s="89">
        <v>75</v>
      </c>
      <c r="F138" s="84">
        <v>67</v>
      </c>
      <c r="G138" s="106">
        <f t="shared" si="17"/>
        <v>89.3</v>
      </c>
      <c r="H138" s="83"/>
      <c r="I138" s="83"/>
      <c r="J138" s="106"/>
      <c r="K138" s="104">
        <f t="shared" si="14"/>
        <v>89.3</v>
      </c>
      <c r="L138" s="85">
        <f t="shared" si="18"/>
        <v>90.83834080717489</v>
      </c>
      <c r="M138" s="25" t="s">
        <v>168</v>
      </c>
      <c r="N138">
        <v>92</v>
      </c>
    </row>
    <row r="139" spans="1:14" ht="17.25" customHeight="1">
      <c r="A139" s="70" t="s">
        <v>202</v>
      </c>
      <c r="B139" s="83">
        <v>204</v>
      </c>
      <c r="C139" s="83">
        <v>203</v>
      </c>
      <c r="D139" s="87">
        <f t="shared" si="16"/>
        <v>99.50980392156863</v>
      </c>
      <c r="E139" s="89">
        <v>75</v>
      </c>
      <c r="F139" s="83">
        <v>66</v>
      </c>
      <c r="G139" s="106">
        <f t="shared" si="17"/>
        <v>88</v>
      </c>
      <c r="H139" s="83"/>
      <c r="I139" s="83"/>
      <c r="J139" s="106"/>
      <c r="K139" s="104">
        <f t="shared" si="14"/>
        <v>88</v>
      </c>
      <c r="L139" s="85">
        <f t="shared" si="18"/>
        <v>93.75490196078431</v>
      </c>
      <c r="M139" s="25" t="s">
        <v>168</v>
      </c>
      <c r="N139">
        <v>93</v>
      </c>
    </row>
    <row r="140" spans="1:14" ht="15" customHeight="1">
      <c r="A140" s="70" t="s">
        <v>203</v>
      </c>
      <c r="B140" s="83">
        <v>95</v>
      </c>
      <c r="C140" s="83">
        <v>87</v>
      </c>
      <c r="D140" s="87">
        <f t="shared" si="16"/>
        <v>91.57894736842105</v>
      </c>
      <c r="E140" s="89">
        <v>75</v>
      </c>
      <c r="F140" s="83">
        <v>57</v>
      </c>
      <c r="G140" s="106">
        <f t="shared" si="17"/>
        <v>76</v>
      </c>
      <c r="H140" s="83"/>
      <c r="I140" s="83"/>
      <c r="J140" s="106"/>
      <c r="K140" s="104">
        <f t="shared" si="14"/>
        <v>76</v>
      </c>
      <c r="L140" s="85">
        <f t="shared" si="18"/>
        <v>83.78947368421052</v>
      </c>
      <c r="M140" s="25" t="s">
        <v>168</v>
      </c>
      <c r="N140">
        <v>94</v>
      </c>
    </row>
    <row r="141" spans="1:14" ht="17.25" customHeight="1">
      <c r="A141" s="70" t="s">
        <v>204</v>
      </c>
      <c r="B141" s="83">
        <v>260</v>
      </c>
      <c r="C141" s="83">
        <v>275</v>
      </c>
      <c r="D141" s="87">
        <f t="shared" si="16"/>
        <v>105.76923076923077</v>
      </c>
      <c r="E141" s="89">
        <v>75</v>
      </c>
      <c r="F141" s="83">
        <v>64</v>
      </c>
      <c r="G141" s="106">
        <f t="shared" si="17"/>
        <v>85.3</v>
      </c>
      <c r="H141" s="83"/>
      <c r="I141" s="83"/>
      <c r="J141" s="106"/>
      <c r="K141" s="104">
        <f t="shared" si="14"/>
        <v>85.3</v>
      </c>
      <c r="L141" s="85">
        <f t="shared" si="18"/>
        <v>95.53461538461539</v>
      </c>
      <c r="M141" s="25" t="s">
        <v>90</v>
      </c>
      <c r="N141">
        <v>95</v>
      </c>
    </row>
    <row r="142" spans="1:14" ht="17.25" customHeight="1">
      <c r="A142" s="70" t="s">
        <v>29</v>
      </c>
      <c r="B142" s="83">
        <v>134</v>
      </c>
      <c r="C142" s="83">
        <v>135</v>
      </c>
      <c r="D142" s="87">
        <f t="shared" si="16"/>
        <v>100.74626865671641</v>
      </c>
      <c r="E142" s="92">
        <v>70</v>
      </c>
      <c r="F142" s="92">
        <v>64</v>
      </c>
      <c r="G142" s="106">
        <f t="shared" si="17"/>
        <v>91.4</v>
      </c>
      <c r="H142" s="92"/>
      <c r="I142" s="109"/>
      <c r="J142" s="106"/>
      <c r="K142" s="104">
        <f aca="true" t="shared" si="19" ref="K142:K167">G142</f>
        <v>91.4</v>
      </c>
      <c r="L142" s="85">
        <f t="shared" si="18"/>
        <v>96.07313432835821</v>
      </c>
      <c r="M142" s="25" t="s">
        <v>90</v>
      </c>
      <c r="N142">
        <v>96</v>
      </c>
    </row>
    <row r="143" spans="1:14" ht="11.25" customHeight="1">
      <c r="A143" s="70" t="s">
        <v>31</v>
      </c>
      <c r="B143" s="83">
        <v>301</v>
      </c>
      <c r="C143" s="83">
        <v>295</v>
      </c>
      <c r="D143" s="87">
        <f t="shared" si="16"/>
        <v>98.00664451827242</v>
      </c>
      <c r="E143" s="92">
        <v>70</v>
      </c>
      <c r="F143" s="92">
        <v>63</v>
      </c>
      <c r="G143" s="106">
        <f t="shared" si="17"/>
        <v>90</v>
      </c>
      <c r="H143" s="92"/>
      <c r="I143" s="109"/>
      <c r="J143" s="106"/>
      <c r="K143" s="104">
        <f t="shared" si="19"/>
        <v>90</v>
      </c>
      <c r="L143" s="85">
        <f t="shared" si="18"/>
        <v>94.00332225913621</v>
      </c>
      <c r="M143" s="96" t="s">
        <v>92</v>
      </c>
      <c r="N143">
        <v>97</v>
      </c>
    </row>
    <row r="144" spans="1:13" ht="11.25" customHeight="1">
      <c r="A144" s="112"/>
      <c r="B144" s="114" t="s">
        <v>0</v>
      </c>
      <c r="C144" s="114"/>
      <c r="D144" s="114"/>
      <c r="E144" s="115" t="s">
        <v>6</v>
      </c>
      <c r="F144" s="115"/>
      <c r="G144" s="115"/>
      <c r="H144" s="115"/>
      <c r="I144" s="115"/>
      <c r="J144" s="115"/>
      <c r="K144" s="115"/>
      <c r="L144" s="116" t="s">
        <v>5</v>
      </c>
      <c r="M144" s="96"/>
    </row>
    <row r="145" spans="1:13" ht="59.25" customHeight="1">
      <c r="A145" s="113"/>
      <c r="B145" s="114"/>
      <c r="C145" s="114"/>
      <c r="D145" s="114"/>
      <c r="E145" s="117" t="s">
        <v>12</v>
      </c>
      <c r="F145" s="117"/>
      <c r="G145" s="117"/>
      <c r="H145" s="116" t="s">
        <v>16</v>
      </c>
      <c r="I145" s="116"/>
      <c r="J145" s="116"/>
      <c r="K145" s="118" t="s">
        <v>4</v>
      </c>
      <c r="L145" s="116"/>
      <c r="M145" s="96"/>
    </row>
    <row r="146" spans="1:13" ht="224.25" customHeight="1">
      <c r="A146" s="79" t="s">
        <v>11</v>
      </c>
      <c r="B146" s="11" t="s">
        <v>9</v>
      </c>
      <c r="C146" s="11" t="s">
        <v>7</v>
      </c>
      <c r="D146" s="12" t="s">
        <v>8</v>
      </c>
      <c r="E146" s="11" t="s">
        <v>10</v>
      </c>
      <c r="F146" s="11" t="s">
        <v>1</v>
      </c>
      <c r="G146" s="11" t="s">
        <v>13</v>
      </c>
      <c r="H146" s="1" t="s">
        <v>2</v>
      </c>
      <c r="I146" s="1" t="s">
        <v>3</v>
      </c>
      <c r="J146" s="1" t="s">
        <v>14</v>
      </c>
      <c r="K146" s="118"/>
      <c r="L146" s="116"/>
      <c r="M146" s="96"/>
    </row>
    <row r="147" spans="1:14" ht="17.25" customHeight="1">
      <c r="A147" s="70" t="s">
        <v>33</v>
      </c>
      <c r="B147" s="83">
        <v>132</v>
      </c>
      <c r="C147" s="83">
        <v>132</v>
      </c>
      <c r="D147" s="87">
        <f t="shared" si="16"/>
        <v>100</v>
      </c>
      <c r="E147" s="92">
        <v>70</v>
      </c>
      <c r="F147" s="92">
        <v>65</v>
      </c>
      <c r="G147" s="106">
        <f t="shared" si="17"/>
        <v>92.9</v>
      </c>
      <c r="H147" s="92"/>
      <c r="I147" s="109"/>
      <c r="J147" s="106"/>
      <c r="K147" s="104">
        <f t="shared" si="19"/>
        <v>92.9</v>
      </c>
      <c r="L147" s="85">
        <f t="shared" si="18"/>
        <v>96.45</v>
      </c>
      <c r="M147" s="25" t="s">
        <v>90</v>
      </c>
      <c r="N147">
        <v>98</v>
      </c>
    </row>
    <row r="148" spans="1:14" ht="12" customHeight="1">
      <c r="A148" s="70" t="s">
        <v>34</v>
      </c>
      <c r="B148" s="83">
        <v>125</v>
      </c>
      <c r="C148" s="83">
        <v>126</v>
      </c>
      <c r="D148" s="87">
        <f t="shared" si="16"/>
        <v>100.8</v>
      </c>
      <c r="E148" s="92">
        <v>70</v>
      </c>
      <c r="F148" s="92">
        <v>61</v>
      </c>
      <c r="G148" s="106">
        <f t="shared" si="17"/>
        <v>87.1</v>
      </c>
      <c r="H148" s="92"/>
      <c r="I148" s="109"/>
      <c r="J148" s="106"/>
      <c r="K148" s="104">
        <f t="shared" si="19"/>
        <v>87.1</v>
      </c>
      <c r="L148" s="85">
        <f t="shared" si="18"/>
        <v>93.94999999999999</v>
      </c>
      <c r="M148" s="96" t="s">
        <v>92</v>
      </c>
      <c r="N148">
        <v>99</v>
      </c>
    </row>
    <row r="149" spans="1:14" ht="14.25" customHeight="1">
      <c r="A149" s="70" t="s">
        <v>35</v>
      </c>
      <c r="B149" s="83">
        <v>95</v>
      </c>
      <c r="C149" s="83">
        <v>94</v>
      </c>
      <c r="D149" s="87">
        <f t="shared" si="16"/>
        <v>98.94736842105263</v>
      </c>
      <c r="E149" s="92">
        <v>70</v>
      </c>
      <c r="F149" s="92">
        <v>67</v>
      </c>
      <c r="G149" s="106">
        <f t="shared" si="17"/>
        <v>95.7</v>
      </c>
      <c r="H149" s="92"/>
      <c r="I149" s="109"/>
      <c r="J149" s="106"/>
      <c r="K149" s="104">
        <f t="shared" si="19"/>
        <v>95.7</v>
      </c>
      <c r="L149" s="85">
        <f t="shared" si="18"/>
        <v>97.32368421052632</v>
      </c>
      <c r="M149" s="25" t="s">
        <v>90</v>
      </c>
      <c r="N149">
        <v>100</v>
      </c>
    </row>
    <row r="150" spans="1:14" ht="14.25" customHeight="1">
      <c r="A150" s="70" t="s">
        <v>205</v>
      </c>
      <c r="B150" s="83">
        <v>302</v>
      </c>
      <c r="C150" s="83">
        <v>289</v>
      </c>
      <c r="D150" s="87">
        <f t="shared" si="16"/>
        <v>95.69536423841059</v>
      </c>
      <c r="E150" s="92">
        <v>70</v>
      </c>
      <c r="F150" s="92">
        <v>70</v>
      </c>
      <c r="G150" s="106">
        <f t="shared" si="17"/>
        <v>100</v>
      </c>
      <c r="H150" s="92"/>
      <c r="I150" s="109"/>
      <c r="J150" s="106"/>
      <c r="K150" s="104">
        <f t="shared" si="19"/>
        <v>100</v>
      </c>
      <c r="L150" s="85">
        <f t="shared" si="18"/>
        <v>97.8476821192053</v>
      </c>
      <c r="M150" s="25" t="s">
        <v>90</v>
      </c>
      <c r="N150">
        <v>101</v>
      </c>
    </row>
    <row r="151" spans="1:14" ht="12.75" customHeight="1">
      <c r="A151" s="70" t="s">
        <v>206</v>
      </c>
      <c r="B151" s="83">
        <v>377</v>
      </c>
      <c r="C151" s="83">
        <v>359</v>
      </c>
      <c r="D151" s="87">
        <f t="shared" si="16"/>
        <v>95.22546419098144</v>
      </c>
      <c r="E151" s="92">
        <v>70</v>
      </c>
      <c r="F151" s="92">
        <v>70</v>
      </c>
      <c r="G151" s="106">
        <f t="shared" si="17"/>
        <v>100</v>
      </c>
      <c r="H151" s="92"/>
      <c r="I151" s="109"/>
      <c r="J151" s="106"/>
      <c r="K151" s="104">
        <f t="shared" si="19"/>
        <v>100</v>
      </c>
      <c r="L151" s="85">
        <f t="shared" si="18"/>
        <v>97.61273209549071</v>
      </c>
      <c r="M151" s="25" t="s">
        <v>90</v>
      </c>
      <c r="N151">
        <v>102</v>
      </c>
    </row>
    <row r="152" spans="1:14" ht="15.75" customHeight="1">
      <c r="A152" s="70" t="s">
        <v>207</v>
      </c>
      <c r="B152" s="83">
        <v>120</v>
      </c>
      <c r="C152" s="83">
        <v>120</v>
      </c>
      <c r="D152" s="87">
        <f t="shared" si="16"/>
        <v>100</v>
      </c>
      <c r="E152" s="92">
        <v>70</v>
      </c>
      <c r="F152" s="92">
        <v>70</v>
      </c>
      <c r="G152" s="106">
        <f t="shared" si="17"/>
        <v>100</v>
      </c>
      <c r="H152" s="92"/>
      <c r="I152" s="109"/>
      <c r="J152" s="106"/>
      <c r="K152" s="104">
        <f t="shared" si="19"/>
        <v>100</v>
      </c>
      <c r="L152" s="85">
        <f t="shared" si="18"/>
        <v>100</v>
      </c>
      <c r="M152" s="25" t="s">
        <v>90</v>
      </c>
      <c r="N152">
        <v>103</v>
      </c>
    </row>
    <row r="153" spans="1:14" ht="15" customHeight="1">
      <c r="A153" s="70" t="s">
        <v>208</v>
      </c>
      <c r="B153" s="83">
        <v>296</v>
      </c>
      <c r="C153" s="83">
        <v>288</v>
      </c>
      <c r="D153" s="87">
        <f t="shared" si="16"/>
        <v>97.2972972972973</v>
      </c>
      <c r="E153" s="92">
        <v>70</v>
      </c>
      <c r="F153" s="92">
        <v>69</v>
      </c>
      <c r="G153" s="106">
        <f t="shared" si="17"/>
        <v>98.6</v>
      </c>
      <c r="H153" s="92"/>
      <c r="I153" s="109"/>
      <c r="J153" s="106"/>
      <c r="K153" s="104">
        <f t="shared" si="19"/>
        <v>98.6</v>
      </c>
      <c r="L153" s="85">
        <f t="shared" si="18"/>
        <v>97.94864864864866</v>
      </c>
      <c r="M153" s="25" t="s">
        <v>90</v>
      </c>
      <c r="N153">
        <v>104</v>
      </c>
    </row>
    <row r="154" spans="1:14" ht="15" customHeight="1">
      <c r="A154" s="70" t="s">
        <v>209</v>
      </c>
      <c r="B154" s="83">
        <v>320</v>
      </c>
      <c r="C154" s="83">
        <v>308</v>
      </c>
      <c r="D154" s="87">
        <f t="shared" si="16"/>
        <v>96.25</v>
      </c>
      <c r="E154" s="92">
        <v>70</v>
      </c>
      <c r="F154" s="92">
        <v>67</v>
      </c>
      <c r="G154" s="106">
        <f t="shared" si="17"/>
        <v>95.7</v>
      </c>
      <c r="H154" s="92"/>
      <c r="I154" s="109"/>
      <c r="J154" s="106"/>
      <c r="K154" s="104">
        <f t="shared" si="19"/>
        <v>95.7</v>
      </c>
      <c r="L154" s="85">
        <f t="shared" si="18"/>
        <v>95.975</v>
      </c>
      <c r="M154" s="25" t="s">
        <v>90</v>
      </c>
      <c r="N154">
        <v>105</v>
      </c>
    </row>
    <row r="155" spans="1:14" ht="12.75" customHeight="1">
      <c r="A155" s="70" t="s">
        <v>210</v>
      </c>
      <c r="B155" s="83">
        <v>302</v>
      </c>
      <c r="C155" s="83">
        <v>296</v>
      </c>
      <c r="D155" s="87">
        <f t="shared" si="16"/>
        <v>98.01324503311258</v>
      </c>
      <c r="E155" s="92">
        <v>70</v>
      </c>
      <c r="F155" s="92">
        <v>70</v>
      </c>
      <c r="G155" s="106">
        <f t="shared" si="17"/>
        <v>100</v>
      </c>
      <c r="H155" s="92"/>
      <c r="I155" s="109"/>
      <c r="J155" s="106"/>
      <c r="K155" s="104">
        <f t="shared" si="19"/>
        <v>100</v>
      </c>
      <c r="L155" s="85">
        <f t="shared" si="18"/>
        <v>99.00662251655629</v>
      </c>
      <c r="M155" s="25" t="s">
        <v>90</v>
      </c>
      <c r="N155">
        <v>106</v>
      </c>
    </row>
    <row r="156" spans="1:14" ht="14.25" customHeight="1">
      <c r="A156" s="70" t="s">
        <v>211</v>
      </c>
      <c r="B156" s="83">
        <v>152</v>
      </c>
      <c r="C156" s="83">
        <v>149</v>
      </c>
      <c r="D156" s="87">
        <f t="shared" si="16"/>
        <v>98.02631578947368</v>
      </c>
      <c r="E156" s="92">
        <v>70</v>
      </c>
      <c r="F156" s="92">
        <v>73</v>
      </c>
      <c r="G156" s="106">
        <f t="shared" si="17"/>
        <v>104.3</v>
      </c>
      <c r="H156" s="92"/>
      <c r="I156" s="109"/>
      <c r="J156" s="106"/>
      <c r="K156" s="104">
        <f t="shared" si="19"/>
        <v>104.3</v>
      </c>
      <c r="L156" s="85">
        <f t="shared" si="18"/>
        <v>101.16315789473684</v>
      </c>
      <c r="M156" s="25" t="s">
        <v>91</v>
      </c>
      <c r="N156">
        <v>107</v>
      </c>
    </row>
    <row r="157" spans="1:14" ht="14.25" customHeight="1">
      <c r="A157" s="70" t="s">
        <v>212</v>
      </c>
      <c r="B157" s="83">
        <v>142</v>
      </c>
      <c r="C157" s="83">
        <v>137</v>
      </c>
      <c r="D157" s="87">
        <f t="shared" si="16"/>
        <v>96.47887323943662</v>
      </c>
      <c r="E157" s="92">
        <v>70</v>
      </c>
      <c r="F157" s="92">
        <v>71</v>
      </c>
      <c r="G157" s="106">
        <f t="shared" si="17"/>
        <v>101.4</v>
      </c>
      <c r="H157" s="92"/>
      <c r="I157" s="109"/>
      <c r="J157" s="106"/>
      <c r="K157" s="104">
        <f t="shared" si="19"/>
        <v>101.4</v>
      </c>
      <c r="L157" s="85">
        <f t="shared" si="18"/>
        <v>98.93943661971832</v>
      </c>
      <c r="M157" s="25" t="s">
        <v>90</v>
      </c>
      <c r="N157">
        <v>108</v>
      </c>
    </row>
    <row r="158" spans="1:14" ht="15.75" customHeight="1">
      <c r="A158" s="70" t="s">
        <v>213</v>
      </c>
      <c r="B158" s="83">
        <v>302</v>
      </c>
      <c r="C158" s="83">
        <v>292</v>
      </c>
      <c r="D158" s="87">
        <f t="shared" si="16"/>
        <v>96.68874172185431</v>
      </c>
      <c r="E158" s="92">
        <v>70</v>
      </c>
      <c r="F158" s="92">
        <v>68</v>
      </c>
      <c r="G158" s="106">
        <f t="shared" si="17"/>
        <v>97.1</v>
      </c>
      <c r="H158" s="92"/>
      <c r="I158" s="109"/>
      <c r="J158" s="106"/>
      <c r="K158" s="104">
        <f t="shared" si="19"/>
        <v>97.1</v>
      </c>
      <c r="L158" s="85">
        <f t="shared" si="18"/>
        <v>96.89437086092715</v>
      </c>
      <c r="M158" s="25" t="s">
        <v>90</v>
      </c>
      <c r="N158">
        <v>108</v>
      </c>
    </row>
    <row r="159" spans="1:14" ht="16.5" customHeight="1">
      <c r="A159" s="70" t="s">
        <v>214</v>
      </c>
      <c r="B159" s="83">
        <v>301</v>
      </c>
      <c r="C159" s="83">
        <v>294</v>
      </c>
      <c r="D159" s="87">
        <f t="shared" si="16"/>
        <v>97.67441860465115</v>
      </c>
      <c r="E159" s="92">
        <v>70</v>
      </c>
      <c r="F159" s="92">
        <v>74</v>
      </c>
      <c r="G159" s="106">
        <f t="shared" si="17"/>
        <v>105.7</v>
      </c>
      <c r="H159" s="92"/>
      <c r="I159" s="109"/>
      <c r="J159" s="106"/>
      <c r="K159" s="104">
        <f t="shared" si="19"/>
        <v>105.7</v>
      </c>
      <c r="L159" s="85">
        <f t="shared" si="18"/>
        <v>101.68720930232558</v>
      </c>
      <c r="M159" s="25" t="s">
        <v>91</v>
      </c>
      <c r="N159">
        <v>110</v>
      </c>
    </row>
    <row r="160" spans="1:14" ht="15" customHeight="1">
      <c r="A160" s="70" t="s">
        <v>215</v>
      </c>
      <c r="B160" s="83">
        <v>183</v>
      </c>
      <c r="C160" s="83">
        <v>177</v>
      </c>
      <c r="D160" s="87">
        <f t="shared" si="16"/>
        <v>96.72131147540983</v>
      </c>
      <c r="E160" s="92">
        <v>70</v>
      </c>
      <c r="F160" s="92">
        <v>66</v>
      </c>
      <c r="G160" s="106">
        <f t="shared" si="17"/>
        <v>94.3</v>
      </c>
      <c r="H160" s="92"/>
      <c r="I160" s="109"/>
      <c r="J160" s="106"/>
      <c r="K160" s="104">
        <f t="shared" si="19"/>
        <v>94.3</v>
      </c>
      <c r="L160" s="85">
        <f t="shared" si="18"/>
        <v>95.51065573770492</v>
      </c>
      <c r="M160" s="25" t="s">
        <v>90</v>
      </c>
      <c r="N160">
        <v>111</v>
      </c>
    </row>
    <row r="161" spans="1:14" ht="12.75" customHeight="1">
      <c r="A161" s="70" t="s">
        <v>216</v>
      </c>
      <c r="B161" s="83">
        <v>299</v>
      </c>
      <c r="C161" s="83">
        <v>279</v>
      </c>
      <c r="D161" s="87">
        <f t="shared" si="16"/>
        <v>93.31103678929766</v>
      </c>
      <c r="E161" s="92">
        <v>70</v>
      </c>
      <c r="F161" s="92">
        <v>76</v>
      </c>
      <c r="G161" s="106">
        <f t="shared" si="17"/>
        <v>108.6</v>
      </c>
      <c r="H161" s="92"/>
      <c r="I161" s="109"/>
      <c r="J161" s="106"/>
      <c r="K161" s="104">
        <f t="shared" si="19"/>
        <v>108.6</v>
      </c>
      <c r="L161" s="85">
        <f t="shared" si="18"/>
        <v>100.95551839464883</v>
      </c>
      <c r="M161" s="25" t="s">
        <v>91</v>
      </c>
      <c r="N161">
        <v>112</v>
      </c>
    </row>
    <row r="162" spans="1:14" ht="14.25" customHeight="1">
      <c r="A162" s="70" t="s">
        <v>217</v>
      </c>
      <c r="B162" s="83">
        <v>311</v>
      </c>
      <c r="C162" s="83">
        <v>307</v>
      </c>
      <c r="D162" s="87">
        <f t="shared" si="16"/>
        <v>98.71382636655949</v>
      </c>
      <c r="E162" s="92">
        <v>70</v>
      </c>
      <c r="F162" s="92">
        <v>78</v>
      </c>
      <c r="G162" s="106">
        <f t="shared" si="17"/>
        <v>111.4</v>
      </c>
      <c r="H162" s="92"/>
      <c r="I162" s="109"/>
      <c r="J162" s="106"/>
      <c r="K162" s="104">
        <f t="shared" si="19"/>
        <v>111.4</v>
      </c>
      <c r="L162" s="85">
        <f t="shared" si="18"/>
        <v>105.05691318327975</v>
      </c>
      <c r="M162" s="25" t="s">
        <v>91</v>
      </c>
      <c r="N162">
        <v>113</v>
      </c>
    </row>
    <row r="163" spans="1:14" ht="12.75" customHeight="1">
      <c r="A163" s="70" t="s">
        <v>218</v>
      </c>
      <c r="B163" s="83">
        <v>148</v>
      </c>
      <c r="C163" s="83">
        <v>147</v>
      </c>
      <c r="D163" s="87">
        <f t="shared" si="16"/>
        <v>99.32432432432432</v>
      </c>
      <c r="E163" s="92">
        <v>70</v>
      </c>
      <c r="F163" s="92">
        <v>70</v>
      </c>
      <c r="G163" s="106">
        <f t="shared" si="17"/>
        <v>100</v>
      </c>
      <c r="H163" s="92"/>
      <c r="I163" s="109"/>
      <c r="J163" s="106"/>
      <c r="K163" s="104">
        <f t="shared" si="19"/>
        <v>100</v>
      </c>
      <c r="L163" s="85">
        <f t="shared" si="18"/>
        <v>99.66216216216216</v>
      </c>
      <c r="M163" s="25" t="s">
        <v>90</v>
      </c>
      <c r="N163">
        <v>114</v>
      </c>
    </row>
    <row r="164" spans="1:14" ht="16.5" customHeight="1">
      <c r="A164" s="70" t="s">
        <v>219</v>
      </c>
      <c r="B164" s="83">
        <v>340</v>
      </c>
      <c r="C164" s="83">
        <v>336</v>
      </c>
      <c r="D164" s="87">
        <f t="shared" si="16"/>
        <v>98.82352941176471</v>
      </c>
      <c r="E164" s="92">
        <v>70</v>
      </c>
      <c r="F164" s="92">
        <v>67</v>
      </c>
      <c r="G164" s="106">
        <f t="shared" si="17"/>
        <v>95.7</v>
      </c>
      <c r="H164" s="92"/>
      <c r="I164" s="109"/>
      <c r="J164" s="106"/>
      <c r="K164" s="104">
        <f t="shared" si="19"/>
        <v>95.7</v>
      </c>
      <c r="L164" s="85">
        <f t="shared" si="18"/>
        <v>97.26176470588236</v>
      </c>
      <c r="M164" s="25" t="s">
        <v>90</v>
      </c>
      <c r="N164">
        <v>115</v>
      </c>
    </row>
    <row r="165" spans="1:14" ht="15.75" customHeight="1">
      <c r="A165" s="70" t="s">
        <v>38</v>
      </c>
      <c r="B165" s="83">
        <v>344</v>
      </c>
      <c r="C165" s="83">
        <v>345</v>
      </c>
      <c r="D165" s="87">
        <f t="shared" si="16"/>
        <v>100.29069767441861</v>
      </c>
      <c r="E165" s="92">
        <v>70</v>
      </c>
      <c r="F165" s="92">
        <v>60</v>
      </c>
      <c r="G165" s="106">
        <f t="shared" si="17"/>
        <v>85.7</v>
      </c>
      <c r="H165" s="92"/>
      <c r="I165" s="109"/>
      <c r="J165" s="106"/>
      <c r="K165" s="104">
        <f t="shared" si="19"/>
        <v>85.7</v>
      </c>
      <c r="L165" s="85">
        <f t="shared" si="18"/>
        <v>92.9953488372093</v>
      </c>
      <c r="M165" s="96" t="s">
        <v>92</v>
      </c>
      <c r="N165">
        <v>116</v>
      </c>
    </row>
    <row r="166" spans="1:13" ht="15.75" customHeight="1">
      <c r="A166" s="102" t="s">
        <v>15</v>
      </c>
      <c r="B166" s="71">
        <f>B165+B164+B163+B162+B161+B160+B159+B158+B157+B156+B155+B154+B153+B152+B151+B150+B149+B148+B147+B143+B142+B141+B140+B139+B138+B137+B136+B135+B134+B133+B132+B131+B130+B129+B128+B127+B126+B125+B124+B123+B122+B121+B120+B119+B118+B117+B116+B115+B114+B113+B112+B111+B110+B109+B108+B107+B106+B105+B104+B103+B102+B101+B100+B99+B98+B97+B96+B95+B94+B93+B92+B91+B90+B89+B88+B87+B86+B85+B84+B83+B79+B78+B77+B76+B75+B74+B73+B72+B71+B70+B69+B68+B67+B66+B65+B64+B63+B62+B61+B60+B59+B58+B57+B56+B55+B54+B53+B52+B51+B50+B49+B48+B47+B46+B45+B44</f>
        <v>22255</v>
      </c>
      <c r="C166" s="93">
        <f>C165+C164+C163+C162+C161+C160+C159+C158+C157+C156+C155+C154+C153+C152+C151+C150+C149+C148+C147+C143+C142+C141+C140+C139+C138+C137+C136+C135+C134+C133+C132+C131+C130+C129+C128+C127+C126+C125+C124+C123+C122+C121+C120+C119+C118+C117+C116+C115+C114+C113+C112+C111+C110+C109+C108+C107+C106+C105+C104+C103+C102+C101+C100+C99+C98+C97+C96+C95+C94+C93+C92+C91+C90+C89+C88+C87+C86+C85+C84+C83+C79+C78+C77+C76+C75+C74+C73+C72+C71+C70+C69+C68+C67+C66+C65+C64+C63+C62+C61+C60+C59+C58+C57+C56+C55+C54+C53+C52+C51+C50+C49+C48+C47+C46+C45+C44</f>
        <v>21513.499999999996</v>
      </c>
      <c r="D166" s="87">
        <f t="shared" si="16"/>
        <v>96.66816445742528</v>
      </c>
      <c r="E166" s="94">
        <v>70</v>
      </c>
      <c r="F166" s="93">
        <v>65</v>
      </c>
      <c r="G166" s="106">
        <f t="shared" si="17"/>
        <v>92.9</v>
      </c>
      <c r="H166" s="110"/>
      <c r="I166" s="93"/>
      <c r="J166" s="106"/>
      <c r="K166" s="104">
        <f t="shared" si="19"/>
        <v>92.9</v>
      </c>
      <c r="L166" s="85">
        <f t="shared" si="18"/>
        <v>94.78408222871263</v>
      </c>
      <c r="M166" s="96" t="s">
        <v>92</v>
      </c>
    </row>
    <row r="167" spans="1:13" ht="15" customHeight="1">
      <c r="A167" s="111" t="s">
        <v>166</v>
      </c>
      <c r="B167" s="71">
        <f>B38+B166</f>
        <v>24215</v>
      </c>
      <c r="C167" s="93">
        <f>C38+C166</f>
        <v>23430.499999999996</v>
      </c>
      <c r="D167" s="87">
        <f t="shared" si="16"/>
        <v>96.7602725583316</v>
      </c>
      <c r="E167" s="71">
        <v>71</v>
      </c>
      <c r="F167" s="95">
        <f>(F166+F38)/2</f>
        <v>68.35</v>
      </c>
      <c r="G167" s="71">
        <f t="shared" si="17"/>
        <v>96.3</v>
      </c>
      <c r="H167" s="71"/>
      <c r="I167" s="95"/>
      <c r="J167" s="106"/>
      <c r="K167" s="104">
        <f t="shared" si="19"/>
        <v>96.3</v>
      </c>
      <c r="L167" s="85">
        <f t="shared" si="18"/>
        <v>96.53013627916579</v>
      </c>
      <c r="M167" s="25" t="s">
        <v>90</v>
      </c>
    </row>
  </sheetData>
  <sheetProtection/>
  <mergeCells count="28">
    <mergeCell ref="M3:M4"/>
    <mergeCell ref="A5:L5"/>
    <mergeCell ref="B40:D41"/>
    <mergeCell ref="E40:K40"/>
    <mergeCell ref="L40:L42"/>
    <mergeCell ref="K3:K4"/>
    <mergeCell ref="B2:D3"/>
    <mergeCell ref="B80:D81"/>
    <mergeCell ref="E2:K2"/>
    <mergeCell ref="L80:L82"/>
    <mergeCell ref="E81:G81"/>
    <mergeCell ref="H81:J81"/>
    <mergeCell ref="K81:K82"/>
    <mergeCell ref="E80:K80"/>
    <mergeCell ref="E3:G3"/>
    <mergeCell ref="H3:J3"/>
    <mergeCell ref="L2:L4"/>
    <mergeCell ref="H41:J41"/>
    <mergeCell ref="E41:G41"/>
    <mergeCell ref="K41:K42"/>
    <mergeCell ref="A43:L43"/>
    <mergeCell ref="A144:A145"/>
    <mergeCell ref="B144:D145"/>
    <mergeCell ref="E144:K144"/>
    <mergeCell ref="L144:L146"/>
    <mergeCell ref="E145:G145"/>
    <mergeCell ref="H145:J145"/>
    <mergeCell ref="K145:K146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67" r:id="rId1"/>
  <rowBreaks count="2" manualBreakCount="2">
    <brk id="39" max="15" man="1"/>
    <brk id="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5">
      <selection activeCell="S161" sqref="S161"/>
    </sheetView>
  </sheetViews>
  <sheetFormatPr defaultColWidth="9.140625" defaultRowHeight="15"/>
  <cols>
    <col min="1" max="1" width="19.140625" style="0" customWidth="1"/>
    <col min="13" max="13" width="15.7109375" style="0" customWidth="1"/>
  </cols>
  <sheetData>
    <row r="1" spans="1:13" ht="15">
      <c r="A1" s="26"/>
      <c r="B1" s="27" t="s">
        <v>86</v>
      </c>
      <c r="C1" s="28"/>
      <c r="D1" s="28"/>
      <c r="E1" s="28"/>
      <c r="F1" s="28"/>
      <c r="G1" s="28"/>
      <c r="H1" s="29"/>
      <c r="I1" s="29"/>
      <c r="J1" s="29"/>
      <c r="K1" s="29"/>
      <c r="L1" s="29"/>
      <c r="M1" s="7"/>
    </row>
    <row r="2" spans="1:13" ht="15.75">
      <c r="A2" s="30"/>
      <c r="B2" s="152" t="s">
        <v>0</v>
      </c>
      <c r="C2" s="152"/>
      <c r="D2" s="152"/>
      <c r="E2" s="150" t="s">
        <v>6</v>
      </c>
      <c r="F2" s="150"/>
      <c r="G2" s="150"/>
      <c r="H2" s="150"/>
      <c r="I2" s="150"/>
      <c r="J2" s="150"/>
      <c r="K2" s="150"/>
      <c r="L2" s="152" t="s">
        <v>5</v>
      </c>
      <c r="M2" s="30"/>
    </row>
    <row r="3" spans="1:13" ht="33" customHeight="1">
      <c r="A3" s="30"/>
      <c r="B3" s="152"/>
      <c r="C3" s="152"/>
      <c r="D3" s="152"/>
      <c r="E3" s="153" t="s">
        <v>12</v>
      </c>
      <c r="F3" s="153"/>
      <c r="G3" s="153"/>
      <c r="H3" s="152" t="s">
        <v>16</v>
      </c>
      <c r="I3" s="152"/>
      <c r="J3" s="152"/>
      <c r="K3" s="154" t="s">
        <v>4</v>
      </c>
      <c r="L3" s="152"/>
      <c r="M3" s="151" t="s">
        <v>87</v>
      </c>
    </row>
    <row r="4" spans="1:13" ht="283.5">
      <c r="A4" s="31" t="s">
        <v>11</v>
      </c>
      <c r="B4" s="32" t="s">
        <v>9</v>
      </c>
      <c r="C4" s="32" t="s">
        <v>7</v>
      </c>
      <c r="D4" s="33" t="s">
        <v>8</v>
      </c>
      <c r="E4" s="32" t="s">
        <v>10</v>
      </c>
      <c r="F4" s="32" t="s">
        <v>1</v>
      </c>
      <c r="G4" s="32" t="s">
        <v>13</v>
      </c>
      <c r="H4" s="34" t="s">
        <v>2</v>
      </c>
      <c r="I4" s="34" t="s">
        <v>3</v>
      </c>
      <c r="J4" s="34" t="s">
        <v>88</v>
      </c>
      <c r="K4" s="154"/>
      <c r="L4" s="152"/>
      <c r="M4" s="151"/>
    </row>
    <row r="5" spans="1:13" ht="15.75">
      <c r="A5" s="150" t="s">
        <v>17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30"/>
    </row>
    <row r="6" spans="1:13" ht="63" hidden="1">
      <c r="A6" s="35" t="s">
        <v>19</v>
      </c>
      <c r="B6" s="30">
        <v>76</v>
      </c>
      <c r="C6" s="30">
        <v>77</v>
      </c>
      <c r="D6" s="36">
        <f aca="true" t="shared" si="0" ref="D6:D37">(C6/B6)*100</f>
        <v>101.3157894736842</v>
      </c>
      <c r="E6" s="30">
        <v>75</v>
      </c>
      <c r="F6" s="30">
        <v>59.5</v>
      </c>
      <c r="G6" s="37">
        <f aca="true" t="shared" si="1" ref="G6:G15">ROUND((F6/E6)*100,1)</f>
        <v>79.3</v>
      </c>
      <c r="H6" s="38">
        <v>170</v>
      </c>
      <c r="I6" s="37">
        <v>261</v>
      </c>
      <c r="J6" s="39">
        <f>H6/I6*100</f>
        <v>65.13409961685824</v>
      </c>
      <c r="K6" s="36">
        <f>(G6+J6)/2</f>
        <v>72.21704980842912</v>
      </c>
      <c r="L6" s="40">
        <f aca="true" t="shared" si="2" ref="L6:L15">(D6+K6)/2</f>
        <v>86.76641964105667</v>
      </c>
      <c r="M6" s="31" t="s">
        <v>89</v>
      </c>
    </row>
    <row r="7" spans="1:13" ht="63" hidden="1">
      <c r="A7" s="41" t="s">
        <v>20</v>
      </c>
      <c r="B7" s="30">
        <v>80</v>
      </c>
      <c r="C7" s="30">
        <v>80</v>
      </c>
      <c r="D7" s="36">
        <f t="shared" si="0"/>
        <v>100</v>
      </c>
      <c r="E7" s="30">
        <v>75</v>
      </c>
      <c r="F7" s="30">
        <v>77.4</v>
      </c>
      <c r="G7" s="37">
        <f t="shared" si="1"/>
        <v>103.2</v>
      </c>
      <c r="H7" s="38">
        <v>170</v>
      </c>
      <c r="I7" s="37">
        <v>244</v>
      </c>
      <c r="J7" s="39">
        <f aca="true" t="shared" si="3" ref="J7:J37">H7/I7*100</f>
        <v>69.67213114754098</v>
      </c>
      <c r="K7" s="36">
        <f aca="true" t="shared" si="4" ref="K7:K37">(G7+J7)/2</f>
        <v>86.43606557377049</v>
      </c>
      <c r="L7" s="40">
        <f t="shared" si="2"/>
        <v>93.21803278688525</v>
      </c>
      <c r="M7" s="31" t="s">
        <v>89</v>
      </c>
    </row>
    <row r="8" spans="1:13" ht="63" hidden="1">
      <c r="A8" s="41" t="s">
        <v>21</v>
      </c>
      <c r="B8" s="30">
        <v>74</v>
      </c>
      <c r="C8" s="30">
        <v>73</v>
      </c>
      <c r="D8" s="36">
        <f t="shared" si="0"/>
        <v>98.64864864864865</v>
      </c>
      <c r="E8" s="30">
        <v>75</v>
      </c>
      <c r="F8" s="30">
        <v>72.7</v>
      </c>
      <c r="G8" s="37">
        <f t="shared" si="1"/>
        <v>96.9</v>
      </c>
      <c r="H8" s="38">
        <v>170</v>
      </c>
      <c r="I8" s="37">
        <v>315</v>
      </c>
      <c r="J8" s="39">
        <f t="shared" si="3"/>
        <v>53.96825396825397</v>
      </c>
      <c r="K8" s="36">
        <f t="shared" si="4"/>
        <v>75.43412698412699</v>
      </c>
      <c r="L8" s="40">
        <f t="shared" si="2"/>
        <v>87.04138781638781</v>
      </c>
      <c r="M8" s="31" t="s">
        <v>89</v>
      </c>
    </row>
    <row r="9" spans="1:13" ht="78.75" hidden="1">
      <c r="A9" s="41" t="s">
        <v>22</v>
      </c>
      <c r="B9" s="30">
        <v>87</v>
      </c>
      <c r="C9" s="30">
        <v>81</v>
      </c>
      <c r="D9" s="36">
        <f t="shared" si="0"/>
        <v>93.10344827586206</v>
      </c>
      <c r="E9" s="30">
        <v>75</v>
      </c>
      <c r="F9" s="30">
        <v>67.4</v>
      </c>
      <c r="G9" s="37">
        <f t="shared" si="1"/>
        <v>89.9</v>
      </c>
      <c r="H9" s="38">
        <v>170</v>
      </c>
      <c r="I9" s="37">
        <v>144</v>
      </c>
      <c r="J9" s="39">
        <f t="shared" si="3"/>
        <v>118.05555555555556</v>
      </c>
      <c r="K9" s="36">
        <f t="shared" si="4"/>
        <v>103.97777777777779</v>
      </c>
      <c r="L9" s="40">
        <f t="shared" si="2"/>
        <v>98.54061302681993</v>
      </c>
      <c r="M9" s="31" t="s">
        <v>90</v>
      </c>
    </row>
    <row r="10" spans="1:13" ht="63" hidden="1">
      <c r="A10" s="41" t="s">
        <v>23</v>
      </c>
      <c r="B10" s="30">
        <v>50</v>
      </c>
      <c r="C10" s="30">
        <v>53</v>
      </c>
      <c r="D10" s="36">
        <f t="shared" si="0"/>
        <v>106</v>
      </c>
      <c r="E10" s="30">
        <v>75</v>
      </c>
      <c r="F10" s="30">
        <v>69</v>
      </c>
      <c r="G10" s="37">
        <f t="shared" si="1"/>
        <v>92</v>
      </c>
      <c r="H10" s="38">
        <v>170</v>
      </c>
      <c r="I10" s="37">
        <v>138</v>
      </c>
      <c r="J10" s="39">
        <f t="shared" si="3"/>
        <v>123.18840579710144</v>
      </c>
      <c r="K10" s="36">
        <f t="shared" si="4"/>
        <v>107.59420289855072</v>
      </c>
      <c r="L10" s="40">
        <f t="shared" si="2"/>
        <v>106.79710144927536</v>
      </c>
      <c r="M10" s="31" t="s">
        <v>91</v>
      </c>
    </row>
    <row r="11" spans="1:13" ht="78.75" hidden="1">
      <c r="A11" s="41" t="s">
        <v>24</v>
      </c>
      <c r="B11" s="30">
        <v>52</v>
      </c>
      <c r="C11" s="30">
        <v>49</v>
      </c>
      <c r="D11" s="42">
        <f t="shared" si="0"/>
        <v>94.23076923076923</v>
      </c>
      <c r="E11" s="30">
        <v>75</v>
      </c>
      <c r="F11" s="30">
        <v>62.9</v>
      </c>
      <c r="G11" s="37">
        <f t="shared" si="1"/>
        <v>83.9</v>
      </c>
      <c r="H11" s="38">
        <v>170</v>
      </c>
      <c r="I11" s="37">
        <v>147</v>
      </c>
      <c r="J11" s="39">
        <f t="shared" si="3"/>
        <v>115.64625850340136</v>
      </c>
      <c r="K11" s="36">
        <f t="shared" si="4"/>
        <v>99.77312925170068</v>
      </c>
      <c r="L11" s="40">
        <f t="shared" si="2"/>
        <v>97.00194924123495</v>
      </c>
      <c r="M11" s="31" t="s">
        <v>90</v>
      </c>
    </row>
    <row r="12" spans="1:13" ht="47.25" hidden="1">
      <c r="A12" s="41" t="s">
        <v>155</v>
      </c>
      <c r="B12" s="43">
        <v>167</v>
      </c>
      <c r="C12" s="43">
        <v>160</v>
      </c>
      <c r="D12" s="44">
        <f t="shared" si="0"/>
        <v>95.80838323353294</v>
      </c>
      <c r="E12" s="43">
        <v>75</v>
      </c>
      <c r="F12" s="43">
        <v>66.8</v>
      </c>
      <c r="G12" s="45">
        <f t="shared" si="1"/>
        <v>89.1</v>
      </c>
      <c r="H12" s="43">
        <v>170</v>
      </c>
      <c r="I12" s="43">
        <v>270</v>
      </c>
      <c r="J12" s="45">
        <f>ROUND((H12/I12)*100,1)</f>
        <v>63</v>
      </c>
      <c r="K12" s="44">
        <f>(G12+J12)/2</f>
        <v>76.05</v>
      </c>
      <c r="L12" s="46">
        <f t="shared" si="2"/>
        <v>85.92919161676647</v>
      </c>
      <c r="M12" s="47" t="s">
        <v>92</v>
      </c>
    </row>
    <row r="13" spans="1:13" ht="63" hidden="1">
      <c r="A13" s="41" t="s">
        <v>156</v>
      </c>
      <c r="B13" s="43">
        <v>71</v>
      </c>
      <c r="C13" s="43">
        <v>70</v>
      </c>
      <c r="D13" s="44">
        <f t="shared" si="0"/>
        <v>98.59154929577466</v>
      </c>
      <c r="E13" s="43">
        <v>75</v>
      </c>
      <c r="F13" s="43">
        <v>70.8</v>
      </c>
      <c r="G13" s="45">
        <f t="shared" si="1"/>
        <v>94.4</v>
      </c>
      <c r="H13" s="43">
        <v>170</v>
      </c>
      <c r="I13" s="43">
        <v>219</v>
      </c>
      <c r="J13" s="45">
        <f>ROUND((H13/I13)*100,1)</f>
        <v>77.6</v>
      </c>
      <c r="K13" s="44">
        <f>(G13+J13)/2</f>
        <v>86</v>
      </c>
      <c r="L13" s="46">
        <f t="shared" si="2"/>
        <v>92.29577464788733</v>
      </c>
      <c r="M13" s="47" t="s">
        <v>99</v>
      </c>
    </row>
    <row r="14" spans="1:13" ht="63" hidden="1">
      <c r="A14" s="41" t="s">
        <v>157</v>
      </c>
      <c r="B14" s="43">
        <v>104</v>
      </c>
      <c r="C14" s="43">
        <v>97</v>
      </c>
      <c r="D14" s="44">
        <f t="shared" si="0"/>
        <v>93.26923076923077</v>
      </c>
      <c r="E14" s="43">
        <v>75</v>
      </c>
      <c r="F14" s="43">
        <v>71.7</v>
      </c>
      <c r="G14" s="45">
        <f t="shared" si="1"/>
        <v>95.6</v>
      </c>
      <c r="H14" s="43">
        <v>170</v>
      </c>
      <c r="I14" s="43">
        <v>209</v>
      </c>
      <c r="J14" s="45">
        <f>ROUND((H14/I14)*100,1)</f>
        <v>81.3</v>
      </c>
      <c r="K14" s="44">
        <f>(G14+J14)/2</f>
        <v>88.44999999999999</v>
      </c>
      <c r="L14" s="46">
        <f t="shared" si="2"/>
        <v>90.85961538461538</v>
      </c>
      <c r="M14" s="47" t="s">
        <v>99</v>
      </c>
    </row>
    <row r="15" spans="1:13" ht="63" hidden="1">
      <c r="A15" s="41" t="s">
        <v>158</v>
      </c>
      <c r="B15" s="43">
        <v>86</v>
      </c>
      <c r="C15" s="43">
        <v>83</v>
      </c>
      <c r="D15" s="44">
        <f t="shared" si="0"/>
        <v>96.51162790697676</v>
      </c>
      <c r="E15" s="43">
        <v>75</v>
      </c>
      <c r="F15" s="43">
        <v>69</v>
      </c>
      <c r="G15" s="45">
        <f t="shared" si="1"/>
        <v>92</v>
      </c>
      <c r="H15" s="43">
        <v>170</v>
      </c>
      <c r="I15" s="43">
        <v>230</v>
      </c>
      <c r="J15" s="45">
        <f>ROUND((H15/I15)*100,1)</f>
        <v>73.9</v>
      </c>
      <c r="K15" s="44">
        <f>(G15+J15)/2</f>
        <v>82.95</v>
      </c>
      <c r="L15" s="46">
        <f t="shared" si="2"/>
        <v>89.73081395348838</v>
      </c>
      <c r="M15" s="47" t="s">
        <v>99</v>
      </c>
    </row>
    <row r="16" spans="1:13" ht="78.75" hidden="1">
      <c r="A16" s="41" t="s">
        <v>25</v>
      </c>
      <c r="B16" s="30">
        <v>77</v>
      </c>
      <c r="C16" s="30">
        <v>78</v>
      </c>
      <c r="D16" s="42">
        <f t="shared" si="0"/>
        <v>101.29870129870129</v>
      </c>
      <c r="E16" s="30">
        <v>75</v>
      </c>
      <c r="F16" s="30">
        <v>70</v>
      </c>
      <c r="G16" s="37">
        <f aca="true" t="shared" si="5" ref="G16:G37">ROUND((F16/E16)*100,1)</f>
        <v>93.3</v>
      </c>
      <c r="H16" s="38">
        <v>170</v>
      </c>
      <c r="I16" s="37">
        <v>171</v>
      </c>
      <c r="J16" s="39">
        <f t="shared" si="3"/>
        <v>99.41520467836257</v>
      </c>
      <c r="K16" s="36">
        <f t="shared" si="4"/>
        <v>96.35760233918128</v>
      </c>
      <c r="L16" s="40">
        <f aca="true" t="shared" si="6" ref="L16:L30">(D16+K16)/2</f>
        <v>98.82815181894128</v>
      </c>
      <c r="M16" s="31" t="s">
        <v>90</v>
      </c>
    </row>
    <row r="17" spans="1:13" ht="63" hidden="1">
      <c r="A17" s="41" t="s">
        <v>26</v>
      </c>
      <c r="B17" s="30">
        <v>100</v>
      </c>
      <c r="C17" s="30">
        <v>94</v>
      </c>
      <c r="D17" s="42">
        <f t="shared" si="0"/>
        <v>94</v>
      </c>
      <c r="E17" s="30">
        <v>75</v>
      </c>
      <c r="F17" s="30">
        <v>71</v>
      </c>
      <c r="G17" s="37">
        <f t="shared" si="5"/>
        <v>94.7</v>
      </c>
      <c r="H17" s="38">
        <v>170</v>
      </c>
      <c r="I17" s="37">
        <v>138</v>
      </c>
      <c r="J17" s="39">
        <f t="shared" si="3"/>
        <v>123.18840579710144</v>
      </c>
      <c r="K17" s="36">
        <f t="shared" si="4"/>
        <v>108.94420289855071</v>
      </c>
      <c r="L17" s="40">
        <f t="shared" si="6"/>
        <v>101.47210144927536</v>
      </c>
      <c r="M17" s="31" t="s">
        <v>91</v>
      </c>
    </row>
    <row r="18" spans="1:13" ht="63" hidden="1">
      <c r="A18" s="41" t="s">
        <v>159</v>
      </c>
      <c r="B18" s="43">
        <v>82</v>
      </c>
      <c r="C18" s="43">
        <v>80</v>
      </c>
      <c r="D18" s="44">
        <f t="shared" si="0"/>
        <v>97.5609756097561</v>
      </c>
      <c r="E18" s="43">
        <v>75</v>
      </c>
      <c r="F18" s="43">
        <v>73.6</v>
      </c>
      <c r="G18" s="45">
        <f t="shared" si="5"/>
        <v>98.1</v>
      </c>
      <c r="H18" s="43">
        <v>170</v>
      </c>
      <c r="I18" s="43">
        <v>310</v>
      </c>
      <c r="J18" s="45">
        <f>ROUND((H18/I18)*100,1)</f>
        <v>54.8</v>
      </c>
      <c r="K18" s="44">
        <f t="shared" si="4"/>
        <v>76.44999999999999</v>
      </c>
      <c r="L18" s="46">
        <f t="shared" si="6"/>
        <v>87.00548780487804</v>
      </c>
      <c r="M18" s="47" t="s">
        <v>99</v>
      </c>
    </row>
    <row r="19" spans="1:13" ht="78.75" hidden="1">
      <c r="A19" s="41" t="s">
        <v>160</v>
      </c>
      <c r="B19" s="43">
        <v>101</v>
      </c>
      <c r="C19" s="43">
        <v>108</v>
      </c>
      <c r="D19" s="44">
        <f t="shared" si="0"/>
        <v>106.93069306930694</v>
      </c>
      <c r="E19" s="43">
        <v>75</v>
      </c>
      <c r="F19" s="43">
        <v>69</v>
      </c>
      <c r="G19" s="45">
        <f t="shared" si="5"/>
        <v>92</v>
      </c>
      <c r="H19" s="43">
        <v>170</v>
      </c>
      <c r="I19" s="43">
        <v>192</v>
      </c>
      <c r="J19" s="45">
        <f>ROUND((H19/I19)*100,1)</f>
        <v>88.5</v>
      </c>
      <c r="K19" s="44">
        <f t="shared" si="4"/>
        <v>90.25</v>
      </c>
      <c r="L19" s="46">
        <f t="shared" si="6"/>
        <v>98.59034653465346</v>
      </c>
      <c r="M19" s="47" t="s">
        <v>105</v>
      </c>
    </row>
    <row r="20" spans="1:13" ht="63" hidden="1">
      <c r="A20" s="41" t="s">
        <v>161</v>
      </c>
      <c r="B20" s="43">
        <v>85</v>
      </c>
      <c r="C20" s="43">
        <v>86</v>
      </c>
      <c r="D20" s="44">
        <f t="shared" si="0"/>
        <v>101.17647058823529</v>
      </c>
      <c r="E20" s="43">
        <v>75</v>
      </c>
      <c r="F20" s="43">
        <v>71.5</v>
      </c>
      <c r="G20" s="45">
        <f t="shared" si="5"/>
        <v>95.3</v>
      </c>
      <c r="H20" s="43">
        <v>170</v>
      </c>
      <c r="I20" s="43">
        <v>231</v>
      </c>
      <c r="J20" s="45">
        <f>ROUND((H20/I20)*100,1)</f>
        <v>73.6</v>
      </c>
      <c r="K20" s="44">
        <f t="shared" si="4"/>
        <v>84.44999999999999</v>
      </c>
      <c r="L20" s="46">
        <f t="shared" si="6"/>
        <v>92.81323529411765</v>
      </c>
      <c r="M20" s="47" t="s">
        <v>99</v>
      </c>
    </row>
    <row r="21" spans="1:13" ht="63" hidden="1">
      <c r="A21" s="41" t="s">
        <v>27</v>
      </c>
      <c r="B21" s="30">
        <v>81</v>
      </c>
      <c r="C21" s="30">
        <v>85</v>
      </c>
      <c r="D21" s="42">
        <f t="shared" si="0"/>
        <v>104.93827160493827</v>
      </c>
      <c r="E21" s="30">
        <v>75</v>
      </c>
      <c r="F21" s="30">
        <v>63.4</v>
      </c>
      <c r="G21" s="37">
        <f t="shared" si="5"/>
        <v>84.5</v>
      </c>
      <c r="H21" s="38">
        <v>170</v>
      </c>
      <c r="I21" s="37">
        <v>148</v>
      </c>
      <c r="J21" s="39">
        <f t="shared" si="3"/>
        <v>114.86486486486487</v>
      </c>
      <c r="K21" s="36">
        <f t="shared" si="4"/>
        <v>99.68243243243244</v>
      </c>
      <c r="L21" s="40">
        <f t="shared" si="6"/>
        <v>102.31035201868535</v>
      </c>
      <c r="M21" s="31" t="s">
        <v>91</v>
      </c>
    </row>
    <row r="22" spans="1:13" ht="47.25" hidden="1">
      <c r="A22" s="41" t="s">
        <v>28</v>
      </c>
      <c r="B22" s="30">
        <v>94</v>
      </c>
      <c r="C22" s="30">
        <v>91</v>
      </c>
      <c r="D22" s="42">
        <f t="shared" si="0"/>
        <v>96.80851063829788</v>
      </c>
      <c r="E22" s="30">
        <v>75</v>
      </c>
      <c r="F22" s="30">
        <v>66.8</v>
      </c>
      <c r="G22" s="37">
        <f t="shared" si="5"/>
        <v>89.1</v>
      </c>
      <c r="H22" s="38">
        <v>170</v>
      </c>
      <c r="I22" s="37">
        <v>287</v>
      </c>
      <c r="J22" s="39">
        <f t="shared" si="3"/>
        <v>59.23344947735192</v>
      </c>
      <c r="K22" s="36">
        <f t="shared" si="4"/>
        <v>74.16672473867595</v>
      </c>
      <c r="L22" s="40">
        <f t="shared" si="6"/>
        <v>85.48761768848692</v>
      </c>
      <c r="M22" s="48" t="s">
        <v>92</v>
      </c>
    </row>
    <row r="23" spans="1:13" ht="47.25" hidden="1">
      <c r="A23" s="41" t="s">
        <v>29</v>
      </c>
      <c r="B23" s="30">
        <v>160</v>
      </c>
      <c r="C23" s="30">
        <v>150</v>
      </c>
      <c r="D23" s="42">
        <f t="shared" si="0"/>
        <v>93.75</v>
      </c>
      <c r="E23" s="30">
        <v>75</v>
      </c>
      <c r="F23" s="30">
        <v>57.9</v>
      </c>
      <c r="G23" s="37">
        <f t="shared" si="5"/>
        <v>77.2</v>
      </c>
      <c r="H23" s="38">
        <v>170</v>
      </c>
      <c r="I23" s="37">
        <v>240</v>
      </c>
      <c r="J23" s="39">
        <f t="shared" si="3"/>
        <v>70.83333333333334</v>
      </c>
      <c r="K23" s="36">
        <f t="shared" si="4"/>
        <v>74.01666666666668</v>
      </c>
      <c r="L23" s="40">
        <f t="shared" si="6"/>
        <v>83.88333333333334</v>
      </c>
      <c r="M23" s="48" t="s">
        <v>92</v>
      </c>
    </row>
    <row r="24" spans="1:13" ht="47.25" hidden="1">
      <c r="A24" s="41" t="s">
        <v>30</v>
      </c>
      <c r="B24" s="30">
        <v>245</v>
      </c>
      <c r="C24" s="30">
        <v>228</v>
      </c>
      <c r="D24" s="42">
        <f t="shared" si="0"/>
        <v>93.06122448979592</v>
      </c>
      <c r="E24" s="30">
        <v>75</v>
      </c>
      <c r="F24" s="30">
        <v>66.8</v>
      </c>
      <c r="G24" s="37">
        <f t="shared" si="5"/>
        <v>89.1</v>
      </c>
      <c r="H24" s="38">
        <v>170</v>
      </c>
      <c r="I24" s="37">
        <v>279</v>
      </c>
      <c r="J24" s="39">
        <f t="shared" si="3"/>
        <v>60.93189964157706</v>
      </c>
      <c r="K24" s="36">
        <f t="shared" si="4"/>
        <v>75.01594982078853</v>
      </c>
      <c r="L24" s="40">
        <f t="shared" si="6"/>
        <v>84.03858715529222</v>
      </c>
      <c r="M24" s="48" t="s">
        <v>92</v>
      </c>
    </row>
    <row r="25" spans="1:13" ht="63" hidden="1">
      <c r="A25" s="41" t="s">
        <v>31</v>
      </c>
      <c r="B25" s="30">
        <v>310</v>
      </c>
      <c r="C25" s="30">
        <v>321</v>
      </c>
      <c r="D25" s="42">
        <f t="shared" si="0"/>
        <v>103.54838709677419</v>
      </c>
      <c r="E25" s="30">
        <v>75</v>
      </c>
      <c r="F25" s="30">
        <v>60.7</v>
      </c>
      <c r="G25" s="37">
        <f t="shared" si="5"/>
        <v>80.9</v>
      </c>
      <c r="H25" s="38">
        <v>170</v>
      </c>
      <c r="I25" s="37">
        <v>143</v>
      </c>
      <c r="J25" s="39">
        <f t="shared" si="3"/>
        <v>118.88111888111888</v>
      </c>
      <c r="K25" s="36">
        <f t="shared" si="4"/>
        <v>99.89055944055944</v>
      </c>
      <c r="L25" s="40">
        <f t="shared" si="6"/>
        <v>101.71947326866682</v>
      </c>
      <c r="M25" s="31" t="s">
        <v>91</v>
      </c>
    </row>
    <row r="26" spans="1:13" ht="47.25" hidden="1">
      <c r="A26" s="41" t="s">
        <v>162</v>
      </c>
      <c r="B26" s="43">
        <v>124</v>
      </c>
      <c r="C26" s="43">
        <v>123</v>
      </c>
      <c r="D26" s="44">
        <f t="shared" si="0"/>
        <v>99.19354838709677</v>
      </c>
      <c r="E26" s="43">
        <v>75</v>
      </c>
      <c r="F26" s="43">
        <v>58.7</v>
      </c>
      <c r="G26" s="45">
        <f t="shared" si="5"/>
        <v>78.3</v>
      </c>
      <c r="H26" s="43">
        <v>170</v>
      </c>
      <c r="I26" s="43">
        <v>362</v>
      </c>
      <c r="J26" s="45">
        <f>ROUND((H26/I26)*100,1)</f>
        <v>47</v>
      </c>
      <c r="K26" s="44">
        <f t="shared" si="4"/>
        <v>62.65</v>
      </c>
      <c r="L26" s="46">
        <f t="shared" si="6"/>
        <v>80.92177419354839</v>
      </c>
      <c r="M26" s="47" t="s">
        <v>92</v>
      </c>
    </row>
    <row r="27" spans="1:13" ht="63" hidden="1">
      <c r="A27" s="41" t="s">
        <v>32</v>
      </c>
      <c r="B27" s="30">
        <v>155</v>
      </c>
      <c r="C27" s="30">
        <v>147</v>
      </c>
      <c r="D27" s="42">
        <f t="shared" si="0"/>
        <v>94.83870967741936</v>
      </c>
      <c r="E27" s="30">
        <v>75</v>
      </c>
      <c r="F27" s="30">
        <v>61.9</v>
      </c>
      <c r="G27" s="37">
        <f t="shared" si="5"/>
        <v>82.5</v>
      </c>
      <c r="H27" s="38">
        <v>170</v>
      </c>
      <c r="I27" s="37">
        <v>208</v>
      </c>
      <c r="J27" s="39">
        <f t="shared" si="3"/>
        <v>81.73076923076923</v>
      </c>
      <c r="K27" s="36">
        <f t="shared" si="4"/>
        <v>82.11538461538461</v>
      </c>
      <c r="L27" s="40">
        <f t="shared" si="6"/>
        <v>88.47704714640199</v>
      </c>
      <c r="M27" s="31" t="s">
        <v>89</v>
      </c>
    </row>
    <row r="28" spans="1:13" ht="63" hidden="1">
      <c r="A28" s="41" t="s">
        <v>163</v>
      </c>
      <c r="B28" s="43">
        <v>135</v>
      </c>
      <c r="C28" s="43">
        <v>139</v>
      </c>
      <c r="D28" s="44">
        <f t="shared" si="0"/>
        <v>102.96296296296296</v>
      </c>
      <c r="E28" s="43">
        <v>75</v>
      </c>
      <c r="F28" s="43">
        <v>65.3</v>
      </c>
      <c r="G28" s="45">
        <f t="shared" si="5"/>
        <v>87.1</v>
      </c>
      <c r="H28" s="43">
        <v>170</v>
      </c>
      <c r="I28" s="43">
        <v>198</v>
      </c>
      <c r="J28" s="45">
        <f>ROUND((H28/I28)*100,1)</f>
        <v>85.9</v>
      </c>
      <c r="K28" s="44">
        <f t="shared" si="4"/>
        <v>86.5</v>
      </c>
      <c r="L28" s="46">
        <f t="shared" si="6"/>
        <v>94.73148148148148</v>
      </c>
      <c r="M28" s="47" t="s">
        <v>99</v>
      </c>
    </row>
    <row r="29" spans="1:13" ht="47.25" hidden="1">
      <c r="A29" s="41" t="s">
        <v>164</v>
      </c>
      <c r="B29" s="43">
        <v>248</v>
      </c>
      <c r="C29" s="43">
        <v>243</v>
      </c>
      <c r="D29" s="44">
        <f t="shared" si="0"/>
        <v>97.98387096774194</v>
      </c>
      <c r="E29" s="43">
        <v>75</v>
      </c>
      <c r="F29" s="43">
        <v>63</v>
      </c>
      <c r="G29" s="45">
        <f t="shared" si="5"/>
        <v>84</v>
      </c>
      <c r="H29" s="43">
        <v>170</v>
      </c>
      <c r="I29" s="43">
        <v>307</v>
      </c>
      <c r="J29" s="45">
        <f>ROUND((H29/I29)*100,1)</f>
        <v>55.4</v>
      </c>
      <c r="K29" s="44">
        <f t="shared" si="4"/>
        <v>69.7</v>
      </c>
      <c r="L29" s="46">
        <f t="shared" si="6"/>
        <v>83.84193548387097</v>
      </c>
      <c r="M29" s="47" t="s">
        <v>92</v>
      </c>
    </row>
    <row r="30" spans="1:13" ht="63" hidden="1">
      <c r="A30" s="41" t="s">
        <v>33</v>
      </c>
      <c r="B30" s="30">
        <v>150</v>
      </c>
      <c r="C30" s="30">
        <v>144</v>
      </c>
      <c r="D30" s="42">
        <f t="shared" si="0"/>
        <v>96</v>
      </c>
      <c r="E30" s="30">
        <v>75</v>
      </c>
      <c r="F30" s="30">
        <v>61.9</v>
      </c>
      <c r="G30" s="30">
        <f t="shared" si="5"/>
        <v>82.5</v>
      </c>
      <c r="H30" s="49">
        <v>170</v>
      </c>
      <c r="I30" s="30">
        <v>110</v>
      </c>
      <c r="J30" s="39">
        <f t="shared" si="3"/>
        <v>154.54545454545453</v>
      </c>
      <c r="K30" s="36">
        <f t="shared" si="4"/>
        <v>118.52272727272727</v>
      </c>
      <c r="L30" s="40">
        <f t="shared" si="6"/>
        <v>107.26136363636363</v>
      </c>
      <c r="M30" s="31" t="s">
        <v>91</v>
      </c>
    </row>
    <row r="31" spans="1:13" ht="63" hidden="1">
      <c r="A31" s="41" t="s">
        <v>34</v>
      </c>
      <c r="B31" s="30">
        <v>150</v>
      </c>
      <c r="C31" s="30">
        <v>153</v>
      </c>
      <c r="D31" s="42">
        <f t="shared" si="0"/>
        <v>102</v>
      </c>
      <c r="E31" s="30">
        <v>75</v>
      </c>
      <c r="F31" s="30">
        <v>66.9</v>
      </c>
      <c r="G31" s="30">
        <f t="shared" si="5"/>
        <v>89.2</v>
      </c>
      <c r="H31" s="49">
        <v>170</v>
      </c>
      <c r="I31" s="30">
        <v>124</v>
      </c>
      <c r="J31" s="39">
        <f t="shared" si="3"/>
        <v>137.09677419354838</v>
      </c>
      <c r="K31" s="36">
        <f t="shared" si="4"/>
        <v>113.1483870967742</v>
      </c>
      <c r="L31" s="40">
        <f aca="true" t="shared" si="7" ref="L31:L37">(D31+K31)/2</f>
        <v>107.5741935483871</v>
      </c>
      <c r="M31" s="31" t="s">
        <v>91</v>
      </c>
    </row>
    <row r="32" spans="1:13" ht="63" hidden="1">
      <c r="A32" s="41" t="s">
        <v>35</v>
      </c>
      <c r="B32" s="30">
        <v>150</v>
      </c>
      <c r="C32" s="30">
        <v>148</v>
      </c>
      <c r="D32" s="42">
        <f t="shared" si="0"/>
        <v>98.66666666666667</v>
      </c>
      <c r="E32" s="30">
        <v>75</v>
      </c>
      <c r="F32" s="30">
        <v>67.6</v>
      </c>
      <c r="G32" s="30">
        <f t="shared" si="5"/>
        <v>90.1</v>
      </c>
      <c r="H32" s="49">
        <v>170</v>
      </c>
      <c r="I32" s="30">
        <v>219</v>
      </c>
      <c r="J32" s="39">
        <f t="shared" si="3"/>
        <v>77.6255707762557</v>
      </c>
      <c r="K32" s="36">
        <f t="shared" si="4"/>
        <v>83.86278538812785</v>
      </c>
      <c r="L32" s="40">
        <f t="shared" si="7"/>
        <v>91.26472602739726</v>
      </c>
      <c r="M32" s="31" t="s">
        <v>89</v>
      </c>
    </row>
    <row r="33" spans="1:13" ht="63" hidden="1">
      <c r="A33" s="41" t="s">
        <v>36</v>
      </c>
      <c r="B33" s="30">
        <v>53</v>
      </c>
      <c r="C33" s="30">
        <v>51</v>
      </c>
      <c r="D33" s="42">
        <f t="shared" si="0"/>
        <v>96.22641509433963</v>
      </c>
      <c r="E33" s="30">
        <v>75</v>
      </c>
      <c r="F33" s="30">
        <v>72.9</v>
      </c>
      <c r="G33" s="30">
        <f t="shared" si="5"/>
        <v>97.2</v>
      </c>
      <c r="H33" s="49">
        <v>170</v>
      </c>
      <c r="I33" s="30">
        <v>82</v>
      </c>
      <c r="J33" s="39">
        <f t="shared" si="3"/>
        <v>207.3170731707317</v>
      </c>
      <c r="K33" s="36">
        <f t="shared" si="4"/>
        <v>152.25853658536585</v>
      </c>
      <c r="L33" s="40">
        <f t="shared" si="7"/>
        <v>124.24247583985274</v>
      </c>
      <c r="M33" s="31" t="s">
        <v>91</v>
      </c>
    </row>
    <row r="34" spans="1:13" ht="47.25" hidden="1">
      <c r="A34" s="41" t="s">
        <v>165</v>
      </c>
      <c r="B34" s="43">
        <v>260</v>
      </c>
      <c r="C34" s="43">
        <v>268</v>
      </c>
      <c r="D34" s="44">
        <f t="shared" si="0"/>
        <v>103.07692307692307</v>
      </c>
      <c r="E34" s="43">
        <v>75</v>
      </c>
      <c r="F34" s="43">
        <v>61</v>
      </c>
      <c r="G34" s="45">
        <f t="shared" si="5"/>
        <v>81.3</v>
      </c>
      <c r="H34" s="43">
        <v>170</v>
      </c>
      <c r="I34" s="43">
        <v>494</v>
      </c>
      <c r="J34" s="45">
        <f>ROUND((H34/I34)*100,1)</f>
        <v>34.4</v>
      </c>
      <c r="K34" s="44">
        <f t="shared" si="4"/>
        <v>57.849999999999994</v>
      </c>
      <c r="L34" s="46">
        <f t="shared" si="7"/>
        <v>80.46346153846153</v>
      </c>
      <c r="M34" s="47" t="s">
        <v>92</v>
      </c>
    </row>
    <row r="35" spans="1:13" ht="63" hidden="1">
      <c r="A35" s="41" t="s">
        <v>37</v>
      </c>
      <c r="B35" s="30">
        <v>44</v>
      </c>
      <c r="C35" s="30">
        <v>44</v>
      </c>
      <c r="D35" s="42">
        <f t="shared" si="0"/>
        <v>100</v>
      </c>
      <c r="E35" s="30">
        <v>75</v>
      </c>
      <c r="F35" s="30">
        <v>71.1</v>
      </c>
      <c r="G35" s="30">
        <f t="shared" si="5"/>
        <v>94.8</v>
      </c>
      <c r="H35" s="49">
        <v>170</v>
      </c>
      <c r="I35" s="30">
        <v>136</v>
      </c>
      <c r="J35" s="39">
        <f t="shared" si="3"/>
        <v>125</v>
      </c>
      <c r="K35" s="36">
        <f t="shared" si="4"/>
        <v>109.9</v>
      </c>
      <c r="L35" s="40">
        <f t="shared" si="7"/>
        <v>104.95</v>
      </c>
      <c r="M35" s="31" t="s">
        <v>91</v>
      </c>
    </row>
    <row r="36" spans="1:13" ht="63" hidden="1">
      <c r="A36" s="41" t="s">
        <v>38</v>
      </c>
      <c r="B36" s="30">
        <v>335</v>
      </c>
      <c r="C36" s="30">
        <v>358</v>
      </c>
      <c r="D36" s="42">
        <f t="shared" si="0"/>
        <v>106.86567164179104</v>
      </c>
      <c r="E36" s="30">
        <v>75</v>
      </c>
      <c r="F36" s="30">
        <v>57.5</v>
      </c>
      <c r="G36" s="37">
        <f t="shared" si="5"/>
        <v>76.7</v>
      </c>
      <c r="H36" s="38">
        <v>170</v>
      </c>
      <c r="I36" s="37">
        <v>234</v>
      </c>
      <c r="J36" s="39">
        <f t="shared" si="3"/>
        <v>72.64957264957265</v>
      </c>
      <c r="K36" s="36">
        <f t="shared" si="4"/>
        <v>74.67478632478633</v>
      </c>
      <c r="L36" s="40">
        <f t="shared" si="7"/>
        <v>90.77022898328869</v>
      </c>
      <c r="M36" s="31" t="s">
        <v>89</v>
      </c>
    </row>
    <row r="37" spans="1:13" ht="63">
      <c r="A37" s="41" t="s">
        <v>15</v>
      </c>
      <c r="B37" s="30">
        <f>SUM(B6:B36)</f>
        <v>3986</v>
      </c>
      <c r="C37" s="30">
        <f>SUM(C6:C36)</f>
        <v>3962</v>
      </c>
      <c r="D37" s="42">
        <f t="shared" si="0"/>
        <v>99.39789262418465</v>
      </c>
      <c r="E37" s="30">
        <v>75</v>
      </c>
      <c r="F37" s="50">
        <f>(F6+F7+F8+F9+F10+F11+F12+F13+F14+F15+F16+F17+F18+F19+F20+F21+F22+F23+F24+F25+F26+F27+F28+F29+F30+F32+F31+F33+F34+F35+F36)/31</f>
        <v>66.63548387096776</v>
      </c>
      <c r="G37" s="37">
        <f t="shared" si="5"/>
        <v>88.8</v>
      </c>
      <c r="H37" s="37">
        <v>170</v>
      </c>
      <c r="I37" s="50">
        <f>(I6+I7+I8+I9+I10+I11+I12+I13+I14+I15+I16+I17+I18+I19+I20+I21+I22+I23+I24+I25+I26+I27+I28+I29+I30+I32+I31+I33+I34+I35+I36)/31</f>
        <v>219.03225806451613</v>
      </c>
      <c r="J37" s="39">
        <f t="shared" si="3"/>
        <v>77.61413843888072</v>
      </c>
      <c r="K37" s="36">
        <f t="shared" si="4"/>
        <v>83.20706921944036</v>
      </c>
      <c r="L37" s="40">
        <f t="shared" si="7"/>
        <v>91.3024809218125</v>
      </c>
      <c r="M37" s="31" t="s">
        <v>89</v>
      </c>
    </row>
    <row r="38" spans="1:13" ht="15.75">
      <c r="A38" s="150" t="s">
        <v>18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30"/>
    </row>
    <row r="39" spans="1:13" ht="63" hidden="1">
      <c r="A39" s="41" t="s">
        <v>39</v>
      </c>
      <c r="B39" s="30">
        <v>143</v>
      </c>
      <c r="C39" s="30">
        <v>133</v>
      </c>
      <c r="D39" s="42">
        <f aca="true" t="shared" si="8" ref="D39:D76">(C39/B39)*100</f>
        <v>93.00699300699301</v>
      </c>
      <c r="E39" s="30">
        <v>70</v>
      </c>
      <c r="F39" s="30">
        <v>64.7</v>
      </c>
      <c r="G39" s="37">
        <f aca="true" t="shared" si="9" ref="G39:G76">ROUND((F39/E39)*100,1)</f>
        <v>92.4</v>
      </c>
      <c r="H39" s="37">
        <v>200</v>
      </c>
      <c r="I39" s="37">
        <v>201</v>
      </c>
      <c r="J39" s="39">
        <f aca="true" t="shared" si="10" ref="J39:J76">H39/I39*100</f>
        <v>99.50248756218906</v>
      </c>
      <c r="K39" s="36">
        <f aca="true" t="shared" si="11" ref="K39:K76">(G39+J39)/2</f>
        <v>95.95124378109453</v>
      </c>
      <c r="L39" s="40">
        <f>(D39+K39)/2</f>
        <v>94.47911839404378</v>
      </c>
      <c r="M39" s="31" t="s">
        <v>89</v>
      </c>
    </row>
    <row r="40" spans="1:13" ht="63" hidden="1">
      <c r="A40" s="41" t="s">
        <v>40</v>
      </c>
      <c r="B40" s="30">
        <v>113</v>
      </c>
      <c r="C40" s="30">
        <v>113</v>
      </c>
      <c r="D40" s="42">
        <f t="shared" si="8"/>
        <v>100</v>
      </c>
      <c r="E40" s="30">
        <v>70</v>
      </c>
      <c r="F40" s="30">
        <v>60.1</v>
      </c>
      <c r="G40" s="37">
        <f t="shared" si="9"/>
        <v>85.9</v>
      </c>
      <c r="H40" s="37">
        <v>200</v>
      </c>
      <c r="I40" s="37">
        <v>89</v>
      </c>
      <c r="J40" s="39">
        <f t="shared" si="10"/>
        <v>224.71910112359552</v>
      </c>
      <c r="K40" s="36">
        <f t="shared" si="11"/>
        <v>155.30955056179778</v>
      </c>
      <c r="L40" s="40">
        <f aca="true" t="shared" si="12" ref="L40:L75">(D40+K40)/2</f>
        <v>127.65477528089889</v>
      </c>
      <c r="M40" s="31" t="s">
        <v>91</v>
      </c>
    </row>
    <row r="41" spans="1:13" ht="15.75" hidden="1">
      <c r="A41" s="41" t="s">
        <v>43</v>
      </c>
      <c r="B41" s="30">
        <v>62</v>
      </c>
      <c r="C41" s="30"/>
      <c r="D41" s="42"/>
      <c r="E41" s="30">
        <v>70</v>
      </c>
      <c r="F41" s="30"/>
      <c r="G41" s="37">
        <f t="shared" si="9"/>
        <v>0</v>
      </c>
      <c r="H41" s="37">
        <v>200</v>
      </c>
      <c r="I41" s="37"/>
      <c r="J41" s="39"/>
      <c r="K41" s="36"/>
      <c r="L41" s="40"/>
      <c r="M41" s="30"/>
    </row>
    <row r="42" spans="1:13" ht="78.75" hidden="1">
      <c r="A42" s="41" t="s">
        <v>44</v>
      </c>
      <c r="B42" s="30">
        <v>155</v>
      </c>
      <c r="C42" s="30">
        <v>164</v>
      </c>
      <c r="D42" s="42">
        <f t="shared" si="8"/>
        <v>105.80645161290323</v>
      </c>
      <c r="E42" s="30">
        <v>70</v>
      </c>
      <c r="F42" s="30">
        <v>49.6</v>
      </c>
      <c r="G42" s="37">
        <f t="shared" si="9"/>
        <v>70.9</v>
      </c>
      <c r="H42" s="30">
        <v>200</v>
      </c>
      <c r="I42" s="30">
        <v>173</v>
      </c>
      <c r="J42" s="39">
        <f t="shared" si="10"/>
        <v>115.60693641618498</v>
      </c>
      <c r="K42" s="36">
        <f t="shared" si="11"/>
        <v>93.2534682080925</v>
      </c>
      <c r="L42" s="40">
        <f t="shared" si="12"/>
        <v>99.52995991049787</v>
      </c>
      <c r="M42" s="31" t="s">
        <v>90</v>
      </c>
    </row>
    <row r="43" spans="1:13" ht="63" hidden="1">
      <c r="A43" s="41" t="s">
        <v>45</v>
      </c>
      <c r="B43" s="30">
        <v>165</v>
      </c>
      <c r="C43" s="30">
        <v>162</v>
      </c>
      <c r="D43" s="42">
        <f t="shared" si="8"/>
        <v>98.18181818181819</v>
      </c>
      <c r="E43" s="30">
        <v>70</v>
      </c>
      <c r="F43" s="30">
        <v>58.2</v>
      </c>
      <c r="G43" s="37">
        <f t="shared" si="9"/>
        <v>83.1</v>
      </c>
      <c r="H43" s="37">
        <v>200</v>
      </c>
      <c r="I43" s="37">
        <v>204</v>
      </c>
      <c r="J43" s="39">
        <f t="shared" si="10"/>
        <v>98.0392156862745</v>
      </c>
      <c r="K43" s="36">
        <f t="shared" si="11"/>
        <v>90.56960784313725</v>
      </c>
      <c r="L43" s="40">
        <f t="shared" si="12"/>
        <v>94.37571301247772</v>
      </c>
      <c r="M43" s="31" t="s">
        <v>89</v>
      </c>
    </row>
    <row r="44" spans="1:13" ht="63" hidden="1">
      <c r="A44" s="41" t="s">
        <v>46</v>
      </c>
      <c r="B44" s="30">
        <v>150</v>
      </c>
      <c r="C44" s="30">
        <v>170</v>
      </c>
      <c r="D44" s="42">
        <f t="shared" si="8"/>
        <v>113.33333333333333</v>
      </c>
      <c r="E44" s="30">
        <v>70</v>
      </c>
      <c r="F44" s="30">
        <v>61.5</v>
      </c>
      <c r="G44" s="37">
        <f t="shared" si="9"/>
        <v>87.9</v>
      </c>
      <c r="H44" s="37">
        <v>200</v>
      </c>
      <c r="I44" s="37">
        <v>196</v>
      </c>
      <c r="J44" s="39">
        <f t="shared" si="10"/>
        <v>102.04081632653062</v>
      </c>
      <c r="K44" s="36">
        <f t="shared" si="11"/>
        <v>94.97040816326532</v>
      </c>
      <c r="L44" s="40">
        <f t="shared" si="12"/>
        <v>104.15187074829933</v>
      </c>
      <c r="M44" s="31" t="s">
        <v>91</v>
      </c>
    </row>
    <row r="45" spans="1:13" ht="63" hidden="1">
      <c r="A45" s="41" t="s">
        <v>47</v>
      </c>
      <c r="B45" s="30">
        <v>165</v>
      </c>
      <c r="C45" s="30">
        <v>161</v>
      </c>
      <c r="D45" s="42">
        <f t="shared" si="8"/>
        <v>97.57575757575758</v>
      </c>
      <c r="E45" s="30">
        <v>70</v>
      </c>
      <c r="F45" s="30">
        <v>60.4</v>
      </c>
      <c r="G45" s="37">
        <f t="shared" si="9"/>
        <v>86.3</v>
      </c>
      <c r="H45" s="30">
        <v>200</v>
      </c>
      <c r="I45" s="30">
        <v>157</v>
      </c>
      <c r="J45" s="39">
        <f t="shared" si="10"/>
        <v>127.38853503184713</v>
      </c>
      <c r="K45" s="36">
        <f t="shared" si="11"/>
        <v>106.84426751592356</v>
      </c>
      <c r="L45" s="40">
        <f t="shared" si="12"/>
        <v>102.21001254584057</v>
      </c>
      <c r="M45" s="31" t="s">
        <v>91</v>
      </c>
    </row>
    <row r="46" spans="1:13" ht="63" hidden="1">
      <c r="A46" s="41" t="s">
        <v>48</v>
      </c>
      <c r="B46" s="30">
        <v>146</v>
      </c>
      <c r="C46" s="30">
        <v>151</v>
      </c>
      <c r="D46" s="42">
        <f t="shared" si="8"/>
        <v>103.42465753424656</v>
      </c>
      <c r="E46" s="30">
        <v>70</v>
      </c>
      <c r="F46" s="30">
        <v>56.8</v>
      </c>
      <c r="G46" s="37">
        <f t="shared" si="9"/>
        <v>81.1</v>
      </c>
      <c r="H46" s="37">
        <v>200</v>
      </c>
      <c r="I46" s="37">
        <v>153</v>
      </c>
      <c r="J46" s="39">
        <f t="shared" si="10"/>
        <v>130.718954248366</v>
      </c>
      <c r="K46" s="36">
        <f t="shared" si="11"/>
        <v>105.909477124183</v>
      </c>
      <c r="L46" s="40">
        <f t="shared" si="12"/>
        <v>104.66706732921477</v>
      </c>
      <c r="M46" s="31" t="s">
        <v>91</v>
      </c>
    </row>
    <row r="47" spans="1:13" ht="63" hidden="1">
      <c r="A47" s="41" t="s">
        <v>49</v>
      </c>
      <c r="B47" s="30">
        <v>172</v>
      </c>
      <c r="C47" s="30">
        <v>170</v>
      </c>
      <c r="D47" s="42">
        <f t="shared" si="8"/>
        <v>98.83720930232558</v>
      </c>
      <c r="E47" s="30">
        <v>70</v>
      </c>
      <c r="F47" s="30">
        <v>62</v>
      </c>
      <c r="G47" s="37">
        <f t="shared" si="9"/>
        <v>88.6</v>
      </c>
      <c r="H47" s="37">
        <v>200</v>
      </c>
      <c r="I47" s="37">
        <v>174</v>
      </c>
      <c r="J47" s="39">
        <f t="shared" si="10"/>
        <v>114.94252873563218</v>
      </c>
      <c r="K47" s="36">
        <f t="shared" si="11"/>
        <v>101.77126436781609</v>
      </c>
      <c r="L47" s="40">
        <f t="shared" si="12"/>
        <v>100.30423683507084</v>
      </c>
      <c r="M47" s="31" t="s">
        <v>91</v>
      </c>
    </row>
    <row r="48" spans="1:13" ht="78.75" hidden="1">
      <c r="A48" s="41" t="s">
        <v>50</v>
      </c>
      <c r="B48" s="30">
        <v>165</v>
      </c>
      <c r="C48" s="30">
        <v>146</v>
      </c>
      <c r="D48" s="42">
        <f t="shared" si="8"/>
        <v>88.48484848484848</v>
      </c>
      <c r="E48" s="30">
        <v>70</v>
      </c>
      <c r="F48" s="30">
        <v>59.5</v>
      </c>
      <c r="G48" s="37">
        <f t="shared" si="9"/>
        <v>85</v>
      </c>
      <c r="H48" s="37">
        <v>200</v>
      </c>
      <c r="I48" s="37">
        <v>156</v>
      </c>
      <c r="J48" s="39">
        <f t="shared" si="10"/>
        <v>128.2051282051282</v>
      </c>
      <c r="K48" s="36">
        <f t="shared" si="11"/>
        <v>106.6025641025641</v>
      </c>
      <c r="L48" s="40">
        <f t="shared" si="12"/>
        <v>97.5437062937063</v>
      </c>
      <c r="M48" s="31" t="s">
        <v>90</v>
      </c>
    </row>
    <row r="49" spans="1:13" ht="63" hidden="1">
      <c r="A49" s="41" t="s">
        <v>51</v>
      </c>
      <c r="B49" s="30">
        <v>150</v>
      </c>
      <c r="C49" s="30">
        <v>163</v>
      </c>
      <c r="D49" s="42">
        <f t="shared" si="8"/>
        <v>108.66666666666667</v>
      </c>
      <c r="E49" s="30">
        <v>70</v>
      </c>
      <c r="F49" s="30">
        <v>60.4</v>
      </c>
      <c r="G49" s="37">
        <f t="shared" si="9"/>
        <v>86.3</v>
      </c>
      <c r="H49" s="37">
        <v>200</v>
      </c>
      <c r="I49" s="37">
        <v>169</v>
      </c>
      <c r="J49" s="39">
        <f t="shared" si="10"/>
        <v>118.34319526627219</v>
      </c>
      <c r="K49" s="36">
        <f t="shared" si="11"/>
        <v>102.3215976331361</v>
      </c>
      <c r="L49" s="40">
        <f t="shared" si="12"/>
        <v>105.49413214990139</v>
      </c>
      <c r="M49" s="31" t="s">
        <v>91</v>
      </c>
    </row>
    <row r="50" spans="1:13" ht="78.75" hidden="1">
      <c r="A50" s="41" t="s">
        <v>52</v>
      </c>
      <c r="B50" s="30">
        <v>180</v>
      </c>
      <c r="C50" s="30">
        <v>183</v>
      </c>
      <c r="D50" s="42">
        <f t="shared" si="8"/>
        <v>101.66666666666666</v>
      </c>
      <c r="E50" s="30">
        <v>70</v>
      </c>
      <c r="F50" s="30">
        <v>58.2</v>
      </c>
      <c r="G50" s="37">
        <f t="shared" si="9"/>
        <v>83.1</v>
      </c>
      <c r="H50" s="37">
        <v>200</v>
      </c>
      <c r="I50" s="37">
        <v>187</v>
      </c>
      <c r="J50" s="39">
        <f t="shared" si="10"/>
        <v>106.95187165775401</v>
      </c>
      <c r="K50" s="36">
        <f t="shared" si="11"/>
        <v>95.02593582887701</v>
      </c>
      <c r="L50" s="40">
        <f t="shared" si="12"/>
        <v>98.34630124777183</v>
      </c>
      <c r="M50" s="31" t="s">
        <v>90</v>
      </c>
    </row>
    <row r="51" spans="1:13" ht="63" hidden="1">
      <c r="A51" s="41" t="s">
        <v>53</v>
      </c>
      <c r="B51" s="30">
        <v>140</v>
      </c>
      <c r="C51" s="30">
        <v>143</v>
      </c>
      <c r="D51" s="42">
        <f t="shared" si="8"/>
        <v>102.14285714285714</v>
      </c>
      <c r="E51" s="30">
        <v>70</v>
      </c>
      <c r="F51" s="30">
        <v>63.6</v>
      </c>
      <c r="G51" s="37">
        <f t="shared" si="9"/>
        <v>90.9</v>
      </c>
      <c r="H51" s="37">
        <v>200</v>
      </c>
      <c r="I51" s="37">
        <v>180</v>
      </c>
      <c r="J51" s="39">
        <f t="shared" si="10"/>
        <v>111.11111111111111</v>
      </c>
      <c r="K51" s="36">
        <f t="shared" si="11"/>
        <v>101.00555555555556</v>
      </c>
      <c r="L51" s="40">
        <f t="shared" si="12"/>
        <v>101.57420634920635</v>
      </c>
      <c r="M51" s="31" t="s">
        <v>91</v>
      </c>
    </row>
    <row r="52" spans="1:13" ht="63" hidden="1">
      <c r="A52" s="41" t="s">
        <v>54</v>
      </c>
      <c r="B52" s="30">
        <v>150</v>
      </c>
      <c r="C52" s="30">
        <v>152</v>
      </c>
      <c r="D52" s="42">
        <f t="shared" si="8"/>
        <v>101.33333333333334</v>
      </c>
      <c r="E52" s="30">
        <v>70</v>
      </c>
      <c r="F52" s="30">
        <v>63.3</v>
      </c>
      <c r="G52" s="37">
        <f t="shared" si="9"/>
        <v>90.4</v>
      </c>
      <c r="H52" s="37">
        <v>200</v>
      </c>
      <c r="I52" s="37">
        <v>133</v>
      </c>
      <c r="J52" s="39">
        <f t="shared" si="10"/>
        <v>150.37593984962405</v>
      </c>
      <c r="K52" s="36">
        <f t="shared" si="11"/>
        <v>120.38796992481203</v>
      </c>
      <c r="L52" s="40">
        <f t="shared" si="12"/>
        <v>110.86065162907269</v>
      </c>
      <c r="M52" s="31" t="s">
        <v>91</v>
      </c>
    </row>
    <row r="53" spans="1:13" ht="47.25" hidden="1">
      <c r="A53" s="41" t="s">
        <v>55</v>
      </c>
      <c r="B53" s="30">
        <v>165</v>
      </c>
      <c r="C53" s="30">
        <v>44</v>
      </c>
      <c r="D53" s="42">
        <f t="shared" si="8"/>
        <v>26.666666666666668</v>
      </c>
      <c r="E53" s="30">
        <v>70</v>
      </c>
      <c r="F53" s="30">
        <v>73.4</v>
      </c>
      <c r="G53" s="37">
        <f t="shared" si="9"/>
        <v>104.9</v>
      </c>
      <c r="H53" s="37">
        <v>200</v>
      </c>
      <c r="I53" s="37"/>
      <c r="J53" s="39"/>
      <c r="K53" s="36">
        <f t="shared" si="11"/>
        <v>52.45</v>
      </c>
      <c r="L53" s="40">
        <f t="shared" si="12"/>
        <v>39.55833333333334</v>
      </c>
      <c r="M53" s="48" t="s">
        <v>92</v>
      </c>
    </row>
    <row r="54" spans="1:13" ht="47.25" hidden="1">
      <c r="A54" s="41" t="s">
        <v>56</v>
      </c>
      <c r="B54" s="30">
        <v>155</v>
      </c>
      <c r="C54" s="30">
        <v>163</v>
      </c>
      <c r="D54" s="42">
        <f t="shared" si="8"/>
        <v>105.16129032258064</v>
      </c>
      <c r="E54" s="30">
        <v>70</v>
      </c>
      <c r="F54" s="30">
        <v>56.2</v>
      </c>
      <c r="G54" s="37">
        <f t="shared" si="9"/>
        <v>80.3</v>
      </c>
      <c r="H54" s="37">
        <v>200</v>
      </c>
      <c r="I54" s="37">
        <v>395</v>
      </c>
      <c r="J54" s="39">
        <f t="shared" si="10"/>
        <v>50.63291139240506</v>
      </c>
      <c r="K54" s="36">
        <f t="shared" si="11"/>
        <v>65.46645569620253</v>
      </c>
      <c r="L54" s="40">
        <f t="shared" si="12"/>
        <v>85.31387300939159</v>
      </c>
      <c r="M54" s="48" t="s">
        <v>92</v>
      </c>
    </row>
    <row r="55" spans="1:13" ht="63" hidden="1">
      <c r="A55" s="41" t="s">
        <v>57</v>
      </c>
      <c r="B55" s="30">
        <v>155</v>
      </c>
      <c r="C55" s="30">
        <v>166</v>
      </c>
      <c r="D55" s="42">
        <f t="shared" si="8"/>
        <v>107.0967741935484</v>
      </c>
      <c r="E55" s="30">
        <v>70</v>
      </c>
      <c r="F55" s="30">
        <v>56.6</v>
      </c>
      <c r="G55" s="37">
        <f t="shared" si="9"/>
        <v>80.9</v>
      </c>
      <c r="H55" s="37">
        <v>200</v>
      </c>
      <c r="I55" s="37">
        <v>110</v>
      </c>
      <c r="J55" s="39">
        <f t="shared" si="10"/>
        <v>181.8181818181818</v>
      </c>
      <c r="K55" s="36">
        <f t="shared" si="11"/>
        <v>131.35909090909092</v>
      </c>
      <c r="L55" s="40">
        <f t="shared" si="12"/>
        <v>119.22793255131967</v>
      </c>
      <c r="M55" s="31" t="s">
        <v>91</v>
      </c>
    </row>
    <row r="56" spans="1:13" ht="63" hidden="1">
      <c r="A56" s="41" t="s">
        <v>58</v>
      </c>
      <c r="B56" s="32">
        <v>150</v>
      </c>
      <c r="C56" s="32">
        <v>167</v>
      </c>
      <c r="D56" s="42">
        <f t="shared" si="8"/>
        <v>111.33333333333333</v>
      </c>
      <c r="E56" s="32">
        <v>70</v>
      </c>
      <c r="F56" s="32">
        <v>57.4</v>
      </c>
      <c r="G56" s="37">
        <f t="shared" si="9"/>
        <v>82</v>
      </c>
      <c r="H56" s="34">
        <v>200</v>
      </c>
      <c r="I56" s="34">
        <v>98</v>
      </c>
      <c r="J56" s="39">
        <f t="shared" si="10"/>
        <v>204.08163265306123</v>
      </c>
      <c r="K56" s="36">
        <f t="shared" si="11"/>
        <v>143.0408163265306</v>
      </c>
      <c r="L56" s="40">
        <f t="shared" si="12"/>
        <v>127.18707482993196</v>
      </c>
      <c r="M56" s="31" t="s">
        <v>91</v>
      </c>
    </row>
    <row r="57" spans="1:13" ht="63" hidden="1">
      <c r="A57" s="41" t="s">
        <v>59</v>
      </c>
      <c r="B57" s="30">
        <v>150</v>
      </c>
      <c r="C57" s="30">
        <v>153</v>
      </c>
      <c r="D57" s="42">
        <f t="shared" si="8"/>
        <v>102</v>
      </c>
      <c r="E57" s="30">
        <v>70</v>
      </c>
      <c r="F57" s="30">
        <v>62.5</v>
      </c>
      <c r="G57" s="37">
        <f t="shared" si="9"/>
        <v>89.3</v>
      </c>
      <c r="H57" s="37">
        <v>200</v>
      </c>
      <c r="I57" s="37">
        <v>296</v>
      </c>
      <c r="J57" s="39">
        <f t="shared" si="10"/>
        <v>67.56756756756756</v>
      </c>
      <c r="K57" s="36">
        <f t="shared" si="11"/>
        <v>78.43378378378378</v>
      </c>
      <c r="L57" s="40">
        <f t="shared" si="12"/>
        <v>90.21689189189189</v>
      </c>
      <c r="M57" s="31" t="s">
        <v>89</v>
      </c>
    </row>
    <row r="58" spans="1:13" ht="63" hidden="1">
      <c r="A58" s="41" t="s">
        <v>60</v>
      </c>
      <c r="B58" s="30">
        <v>190</v>
      </c>
      <c r="C58" s="30">
        <v>199</v>
      </c>
      <c r="D58" s="36">
        <f t="shared" si="8"/>
        <v>104.73684210526315</v>
      </c>
      <c r="E58" s="30">
        <v>70</v>
      </c>
      <c r="F58" s="30">
        <v>64.7</v>
      </c>
      <c r="G58" s="37">
        <f t="shared" si="9"/>
        <v>92.4</v>
      </c>
      <c r="H58" s="37">
        <v>200</v>
      </c>
      <c r="I58" s="37">
        <v>106</v>
      </c>
      <c r="J58" s="39">
        <f t="shared" si="10"/>
        <v>188.67924528301887</v>
      </c>
      <c r="K58" s="36">
        <f t="shared" si="11"/>
        <v>140.53962264150942</v>
      </c>
      <c r="L58" s="40">
        <f t="shared" si="12"/>
        <v>122.63823237338629</v>
      </c>
      <c r="M58" s="31" t="s">
        <v>91</v>
      </c>
    </row>
    <row r="59" spans="1:13" ht="63" hidden="1">
      <c r="A59" s="41" t="s">
        <v>61</v>
      </c>
      <c r="B59" s="30">
        <v>185</v>
      </c>
      <c r="C59" s="30">
        <v>195</v>
      </c>
      <c r="D59" s="36">
        <f t="shared" si="8"/>
        <v>105.40540540540539</v>
      </c>
      <c r="E59" s="30">
        <v>70</v>
      </c>
      <c r="F59" s="30">
        <v>63.6</v>
      </c>
      <c r="G59" s="37">
        <f t="shared" si="9"/>
        <v>90.9</v>
      </c>
      <c r="H59" s="37">
        <v>200</v>
      </c>
      <c r="I59" s="37">
        <v>117</v>
      </c>
      <c r="J59" s="39">
        <f t="shared" si="10"/>
        <v>170.94017094017093</v>
      </c>
      <c r="K59" s="36">
        <f t="shared" si="11"/>
        <v>130.92008547008547</v>
      </c>
      <c r="L59" s="40">
        <f t="shared" si="12"/>
        <v>118.16274543774543</v>
      </c>
      <c r="M59" s="31" t="s">
        <v>91</v>
      </c>
    </row>
    <row r="60" spans="1:13" ht="47.25" hidden="1">
      <c r="A60" s="41" t="s">
        <v>62</v>
      </c>
      <c r="B60" s="30">
        <v>170</v>
      </c>
      <c r="C60" s="30">
        <v>167</v>
      </c>
      <c r="D60" s="36">
        <f t="shared" si="8"/>
        <v>98.23529411764706</v>
      </c>
      <c r="E60" s="30">
        <v>70</v>
      </c>
      <c r="F60" s="30">
        <v>60.9</v>
      </c>
      <c r="G60" s="37">
        <f t="shared" si="9"/>
        <v>87</v>
      </c>
      <c r="H60" s="37">
        <v>200</v>
      </c>
      <c r="I60" s="37">
        <v>423</v>
      </c>
      <c r="J60" s="39">
        <f t="shared" si="10"/>
        <v>47.28132387706856</v>
      </c>
      <c r="K60" s="36">
        <f t="shared" si="11"/>
        <v>67.14066193853428</v>
      </c>
      <c r="L60" s="40">
        <f t="shared" si="12"/>
        <v>82.68797802809067</v>
      </c>
      <c r="M60" s="48" t="s">
        <v>92</v>
      </c>
    </row>
    <row r="61" spans="1:13" ht="63" hidden="1">
      <c r="A61" s="41" t="s">
        <v>63</v>
      </c>
      <c r="B61" s="30">
        <v>185</v>
      </c>
      <c r="C61" s="30">
        <v>196</v>
      </c>
      <c r="D61" s="36">
        <f t="shared" si="8"/>
        <v>105.94594594594595</v>
      </c>
      <c r="E61" s="30">
        <v>70</v>
      </c>
      <c r="F61" s="30">
        <v>60.2</v>
      </c>
      <c r="G61" s="37">
        <f t="shared" si="9"/>
        <v>86</v>
      </c>
      <c r="H61" s="37">
        <v>200</v>
      </c>
      <c r="I61" s="37">
        <v>87</v>
      </c>
      <c r="J61" s="39">
        <f t="shared" si="10"/>
        <v>229.88505747126436</v>
      </c>
      <c r="K61" s="36">
        <f t="shared" si="11"/>
        <v>157.94252873563218</v>
      </c>
      <c r="L61" s="40">
        <f t="shared" si="12"/>
        <v>131.94423734078907</v>
      </c>
      <c r="M61" s="31" t="s">
        <v>91</v>
      </c>
    </row>
    <row r="62" spans="1:13" ht="63" hidden="1">
      <c r="A62" s="41" t="s">
        <v>64</v>
      </c>
      <c r="B62" s="30">
        <v>175</v>
      </c>
      <c r="C62" s="30">
        <v>160</v>
      </c>
      <c r="D62" s="36">
        <f t="shared" si="8"/>
        <v>91.42857142857143</v>
      </c>
      <c r="E62" s="30">
        <v>70</v>
      </c>
      <c r="F62" s="30">
        <v>63.3</v>
      </c>
      <c r="G62" s="37">
        <f t="shared" si="9"/>
        <v>90.4</v>
      </c>
      <c r="H62" s="37">
        <v>200</v>
      </c>
      <c r="I62" s="37">
        <v>232</v>
      </c>
      <c r="J62" s="39">
        <f t="shared" si="10"/>
        <v>86.20689655172413</v>
      </c>
      <c r="K62" s="36">
        <f t="shared" si="11"/>
        <v>88.30344827586207</v>
      </c>
      <c r="L62" s="40">
        <f t="shared" si="12"/>
        <v>89.86600985221675</v>
      </c>
      <c r="M62" s="31" t="s">
        <v>89</v>
      </c>
    </row>
    <row r="63" spans="1:13" ht="78.75" hidden="1">
      <c r="A63" s="41" t="s">
        <v>65</v>
      </c>
      <c r="B63" s="30">
        <v>160</v>
      </c>
      <c r="C63" s="30">
        <v>175</v>
      </c>
      <c r="D63" s="36">
        <f t="shared" si="8"/>
        <v>109.375</v>
      </c>
      <c r="E63" s="30">
        <v>70</v>
      </c>
      <c r="F63" s="30">
        <v>62.5</v>
      </c>
      <c r="G63" s="37">
        <f t="shared" si="9"/>
        <v>89.3</v>
      </c>
      <c r="H63" s="37">
        <v>200</v>
      </c>
      <c r="I63" s="37">
        <v>225</v>
      </c>
      <c r="J63" s="39">
        <f t="shared" si="10"/>
        <v>88.88888888888889</v>
      </c>
      <c r="K63" s="36">
        <f t="shared" si="11"/>
        <v>89.09444444444443</v>
      </c>
      <c r="L63" s="40">
        <f t="shared" si="12"/>
        <v>99.23472222222222</v>
      </c>
      <c r="M63" s="31" t="s">
        <v>90</v>
      </c>
    </row>
    <row r="64" spans="1:13" ht="63" hidden="1">
      <c r="A64" s="41" t="s">
        <v>66</v>
      </c>
      <c r="B64" s="30">
        <v>180</v>
      </c>
      <c r="C64" s="30">
        <v>181</v>
      </c>
      <c r="D64" s="36">
        <f t="shared" si="8"/>
        <v>100.55555555555556</v>
      </c>
      <c r="E64" s="30">
        <v>70</v>
      </c>
      <c r="F64" s="30">
        <v>57.9</v>
      </c>
      <c r="G64" s="37">
        <f t="shared" si="9"/>
        <v>82.7</v>
      </c>
      <c r="H64" s="37">
        <v>200</v>
      </c>
      <c r="I64" s="37">
        <v>140</v>
      </c>
      <c r="J64" s="39">
        <f t="shared" si="10"/>
        <v>142.85714285714286</v>
      </c>
      <c r="K64" s="36">
        <f t="shared" si="11"/>
        <v>112.77857142857144</v>
      </c>
      <c r="L64" s="40">
        <f t="shared" si="12"/>
        <v>106.6670634920635</v>
      </c>
      <c r="M64" s="31" t="s">
        <v>91</v>
      </c>
    </row>
    <row r="65" spans="1:13" ht="63" hidden="1">
      <c r="A65" s="41" t="s">
        <v>67</v>
      </c>
      <c r="B65" s="30">
        <v>169</v>
      </c>
      <c r="C65" s="30">
        <v>167</v>
      </c>
      <c r="D65" s="36">
        <f t="shared" si="8"/>
        <v>98.81656804733728</v>
      </c>
      <c r="E65" s="30">
        <v>70</v>
      </c>
      <c r="F65" s="30">
        <v>62.5</v>
      </c>
      <c r="G65" s="37">
        <f t="shared" si="9"/>
        <v>89.3</v>
      </c>
      <c r="H65" s="37">
        <v>200</v>
      </c>
      <c r="I65" s="37">
        <v>104</v>
      </c>
      <c r="J65" s="39">
        <f t="shared" si="10"/>
        <v>192.30769230769232</v>
      </c>
      <c r="K65" s="36">
        <f t="shared" si="11"/>
        <v>140.80384615384617</v>
      </c>
      <c r="L65" s="40">
        <f t="shared" si="12"/>
        <v>119.81020710059173</v>
      </c>
      <c r="M65" s="31" t="s">
        <v>91</v>
      </c>
    </row>
    <row r="66" spans="1:13" ht="78.75" hidden="1">
      <c r="A66" s="41" t="s">
        <v>68</v>
      </c>
      <c r="B66" s="30">
        <v>370</v>
      </c>
      <c r="C66" s="30">
        <v>384</v>
      </c>
      <c r="D66" s="36">
        <f t="shared" si="8"/>
        <v>103.78378378378379</v>
      </c>
      <c r="E66" s="30">
        <v>70</v>
      </c>
      <c r="F66" s="30">
        <v>60.4</v>
      </c>
      <c r="G66" s="37">
        <f t="shared" si="9"/>
        <v>86.3</v>
      </c>
      <c r="H66" s="37">
        <v>200</v>
      </c>
      <c r="I66" s="37">
        <v>221</v>
      </c>
      <c r="J66" s="39">
        <f t="shared" si="10"/>
        <v>90.49773755656109</v>
      </c>
      <c r="K66" s="36">
        <f t="shared" si="11"/>
        <v>88.39886877828054</v>
      </c>
      <c r="L66" s="40">
        <f t="shared" si="12"/>
        <v>96.09132628103217</v>
      </c>
      <c r="M66" s="31" t="s">
        <v>90</v>
      </c>
    </row>
    <row r="67" spans="1:13" ht="63" hidden="1">
      <c r="A67" s="41" t="s">
        <v>69</v>
      </c>
      <c r="B67" s="30">
        <v>176</v>
      </c>
      <c r="C67" s="30">
        <v>191</v>
      </c>
      <c r="D67" s="36">
        <f t="shared" si="8"/>
        <v>108.52272727272727</v>
      </c>
      <c r="E67" s="30">
        <v>70</v>
      </c>
      <c r="F67" s="30">
        <v>59.6</v>
      </c>
      <c r="G67" s="37">
        <f t="shared" si="9"/>
        <v>85.1</v>
      </c>
      <c r="H67" s="37">
        <v>200</v>
      </c>
      <c r="I67" s="37">
        <v>96</v>
      </c>
      <c r="J67" s="39">
        <f t="shared" si="10"/>
        <v>208.33333333333334</v>
      </c>
      <c r="K67" s="36">
        <f t="shared" si="11"/>
        <v>146.71666666666667</v>
      </c>
      <c r="L67" s="40">
        <f t="shared" si="12"/>
        <v>127.61969696969697</v>
      </c>
      <c r="M67" s="31" t="s">
        <v>91</v>
      </c>
    </row>
    <row r="68" spans="1:13" ht="63" hidden="1">
      <c r="A68" s="41" t="s">
        <v>70</v>
      </c>
      <c r="B68" s="30">
        <v>360</v>
      </c>
      <c r="C68" s="30">
        <v>355</v>
      </c>
      <c r="D68" s="36">
        <f t="shared" si="8"/>
        <v>98.61111111111111</v>
      </c>
      <c r="E68" s="30">
        <v>70</v>
      </c>
      <c r="F68" s="30">
        <v>64.3</v>
      </c>
      <c r="G68" s="37">
        <f t="shared" si="9"/>
        <v>91.9</v>
      </c>
      <c r="H68" s="37">
        <v>200</v>
      </c>
      <c r="I68" s="37">
        <v>126</v>
      </c>
      <c r="J68" s="39">
        <f t="shared" si="10"/>
        <v>158.73015873015873</v>
      </c>
      <c r="K68" s="36">
        <f t="shared" si="11"/>
        <v>125.31507936507937</v>
      </c>
      <c r="L68" s="40">
        <f t="shared" si="12"/>
        <v>111.96309523809524</v>
      </c>
      <c r="M68" s="31" t="s">
        <v>91</v>
      </c>
    </row>
    <row r="69" spans="1:13" ht="63" hidden="1">
      <c r="A69" s="41" t="s">
        <v>41</v>
      </c>
      <c r="B69" s="30">
        <v>68</v>
      </c>
      <c r="C69" s="30">
        <v>64</v>
      </c>
      <c r="D69" s="36">
        <f t="shared" si="8"/>
        <v>94.11764705882352</v>
      </c>
      <c r="E69" s="30">
        <v>70</v>
      </c>
      <c r="F69" s="30">
        <v>67</v>
      </c>
      <c r="G69" s="37">
        <f t="shared" si="9"/>
        <v>95.7</v>
      </c>
      <c r="H69" s="37">
        <v>200</v>
      </c>
      <c r="I69" s="37">
        <v>59</v>
      </c>
      <c r="J69" s="39">
        <f t="shared" si="10"/>
        <v>338.9830508474576</v>
      </c>
      <c r="K69" s="36">
        <f t="shared" si="11"/>
        <v>217.3415254237288</v>
      </c>
      <c r="L69" s="40">
        <f t="shared" si="12"/>
        <v>155.72958624127617</v>
      </c>
      <c r="M69" s="31" t="s">
        <v>91</v>
      </c>
    </row>
    <row r="70" spans="1:13" ht="63" hidden="1">
      <c r="A70" s="41" t="s">
        <v>42</v>
      </c>
      <c r="B70" s="30">
        <v>138</v>
      </c>
      <c r="C70" s="30">
        <v>134</v>
      </c>
      <c r="D70" s="36">
        <f t="shared" si="8"/>
        <v>97.10144927536231</v>
      </c>
      <c r="E70" s="30">
        <v>70</v>
      </c>
      <c r="F70" s="30">
        <v>53</v>
      </c>
      <c r="G70" s="37">
        <f t="shared" si="9"/>
        <v>75.7</v>
      </c>
      <c r="H70" s="37">
        <v>200</v>
      </c>
      <c r="I70" s="37">
        <v>141</v>
      </c>
      <c r="J70" s="39">
        <f t="shared" si="10"/>
        <v>141.84397163120568</v>
      </c>
      <c r="K70" s="36">
        <f t="shared" si="11"/>
        <v>108.77198581560285</v>
      </c>
      <c r="L70" s="40">
        <f t="shared" si="12"/>
        <v>102.93671754548258</v>
      </c>
      <c r="M70" s="31" t="s">
        <v>91</v>
      </c>
    </row>
    <row r="71" spans="1:13" ht="63" hidden="1">
      <c r="A71" s="41" t="s">
        <v>71</v>
      </c>
      <c r="B71" s="30">
        <v>150</v>
      </c>
      <c r="C71" s="30">
        <v>152</v>
      </c>
      <c r="D71" s="36">
        <f t="shared" si="8"/>
        <v>101.33333333333334</v>
      </c>
      <c r="E71" s="30">
        <v>70</v>
      </c>
      <c r="F71" s="30">
        <v>71.8</v>
      </c>
      <c r="G71" s="37">
        <f t="shared" si="9"/>
        <v>102.6</v>
      </c>
      <c r="H71" s="37">
        <v>200</v>
      </c>
      <c r="I71" s="37">
        <v>120</v>
      </c>
      <c r="J71" s="39">
        <f t="shared" si="10"/>
        <v>166.66666666666669</v>
      </c>
      <c r="K71" s="36">
        <f t="shared" si="11"/>
        <v>134.63333333333333</v>
      </c>
      <c r="L71" s="40">
        <f t="shared" si="12"/>
        <v>117.98333333333333</v>
      </c>
      <c r="M71" s="31" t="s">
        <v>91</v>
      </c>
    </row>
    <row r="72" spans="1:13" ht="63" hidden="1">
      <c r="A72" s="41" t="s">
        <v>72</v>
      </c>
      <c r="B72" s="30">
        <v>150</v>
      </c>
      <c r="C72" s="30">
        <v>150</v>
      </c>
      <c r="D72" s="36">
        <f t="shared" si="8"/>
        <v>100</v>
      </c>
      <c r="E72" s="30">
        <v>70</v>
      </c>
      <c r="F72" s="30">
        <v>69.5</v>
      </c>
      <c r="G72" s="37">
        <f t="shared" si="9"/>
        <v>99.3</v>
      </c>
      <c r="H72" s="37">
        <v>200</v>
      </c>
      <c r="I72" s="37">
        <v>198</v>
      </c>
      <c r="J72" s="39">
        <f t="shared" si="10"/>
        <v>101.01010101010101</v>
      </c>
      <c r="K72" s="36">
        <f t="shared" si="11"/>
        <v>100.1550505050505</v>
      </c>
      <c r="L72" s="40">
        <f t="shared" si="12"/>
        <v>100.07752525252525</v>
      </c>
      <c r="M72" s="31" t="s">
        <v>91</v>
      </c>
    </row>
    <row r="73" spans="1:13" ht="78.75" hidden="1">
      <c r="A73" s="41" t="s">
        <v>73</v>
      </c>
      <c r="B73" s="30">
        <v>230</v>
      </c>
      <c r="C73" s="30">
        <v>226</v>
      </c>
      <c r="D73" s="36">
        <f t="shared" si="8"/>
        <v>98.26086956521739</v>
      </c>
      <c r="E73" s="30">
        <v>70</v>
      </c>
      <c r="F73" s="30">
        <v>62.7</v>
      </c>
      <c r="G73" s="37">
        <f t="shared" si="9"/>
        <v>89.6</v>
      </c>
      <c r="H73" s="37">
        <v>200</v>
      </c>
      <c r="I73" s="37">
        <v>176</v>
      </c>
      <c r="J73" s="39">
        <f t="shared" si="10"/>
        <v>113.63636363636364</v>
      </c>
      <c r="K73" s="36">
        <f t="shared" si="11"/>
        <v>101.61818181818182</v>
      </c>
      <c r="L73" s="40">
        <f t="shared" si="12"/>
        <v>99.9395256916996</v>
      </c>
      <c r="M73" s="31" t="s">
        <v>90</v>
      </c>
    </row>
    <row r="74" spans="1:13" ht="47.25" hidden="1">
      <c r="A74" s="41" t="s">
        <v>74</v>
      </c>
      <c r="B74" s="30">
        <v>150</v>
      </c>
      <c r="C74" s="30">
        <v>156</v>
      </c>
      <c r="D74" s="36">
        <f t="shared" si="8"/>
        <v>104</v>
      </c>
      <c r="E74" s="30">
        <v>70</v>
      </c>
      <c r="F74" s="30">
        <v>58.8</v>
      </c>
      <c r="G74" s="37">
        <f t="shared" si="9"/>
        <v>84</v>
      </c>
      <c r="H74" s="37">
        <v>200</v>
      </c>
      <c r="I74" s="37">
        <v>403</v>
      </c>
      <c r="J74" s="39">
        <f t="shared" si="10"/>
        <v>49.62779156327544</v>
      </c>
      <c r="K74" s="36">
        <f t="shared" si="11"/>
        <v>66.81389578163771</v>
      </c>
      <c r="L74" s="40">
        <f t="shared" si="12"/>
        <v>85.40694789081886</v>
      </c>
      <c r="M74" s="48" t="s">
        <v>92</v>
      </c>
    </row>
    <row r="75" spans="1:13" ht="63" hidden="1">
      <c r="A75" s="41" t="s">
        <v>75</v>
      </c>
      <c r="B75" s="30">
        <v>130</v>
      </c>
      <c r="C75" s="30">
        <v>136</v>
      </c>
      <c r="D75" s="36">
        <f t="shared" si="8"/>
        <v>104.61538461538463</v>
      </c>
      <c r="E75" s="30">
        <v>70</v>
      </c>
      <c r="F75" s="30">
        <v>57.8</v>
      </c>
      <c r="G75" s="37">
        <f t="shared" si="9"/>
        <v>82.6</v>
      </c>
      <c r="H75" s="37">
        <v>200</v>
      </c>
      <c r="I75" s="37">
        <v>251</v>
      </c>
      <c r="J75" s="39">
        <f t="shared" si="10"/>
        <v>79.6812749003984</v>
      </c>
      <c r="K75" s="36">
        <f t="shared" si="11"/>
        <v>81.1406374501992</v>
      </c>
      <c r="L75" s="40">
        <f t="shared" si="12"/>
        <v>92.8780110327919</v>
      </c>
      <c r="M75" s="31" t="s">
        <v>89</v>
      </c>
    </row>
    <row r="76" spans="1:13" ht="63" hidden="1">
      <c r="A76" s="41" t="s">
        <v>76</v>
      </c>
      <c r="B76" s="30">
        <v>105</v>
      </c>
      <c r="C76" s="30">
        <v>98</v>
      </c>
      <c r="D76" s="36">
        <f t="shared" si="8"/>
        <v>93.33333333333333</v>
      </c>
      <c r="E76" s="30">
        <v>70</v>
      </c>
      <c r="F76" s="30">
        <v>59.8</v>
      </c>
      <c r="G76" s="37">
        <f t="shared" si="9"/>
        <v>85.4</v>
      </c>
      <c r="H76" s="37">
        <v>200</v>
      </c>
      <c r="I76" s="37">
        <v>156</v>
      </c>
      <c r="J76" s="39">
        <f t="shared" si="10"/>
        <v>128.2051282051282</v>
      </c>
      <c r="K76" s="36">
        <f t="shared" si="11"/>
        <v>106.8025641025641</v>
      </c>
      <c r="L76" s="40">
        <f>(D76+K76)/2</f>
        <v>100.06794871794872</v>
      </c>
      <c r="M76" s="31" t="s">
        <v>91</v>
      </c>
    </row>
    <row r="77" spans="1:13" ht="78.75" hidden="1">
      <c r="A77" s="41" t="s">
        <v>77</v>
      </c>
      <c r="B77" s="30">
        <v>165</v>
      </c>
      <c r="C77" s="30">
        <v>174</v>
      </c>
      <c r="D77" s="42">
        <f aca="true" t="shared" si="13" ref="D77:D140">(C77/B77)*100</f>
        <v>105.45454545454544</v>
      </c>
      <c r="E77" s="30">
        <v>70</v>
      </c>
      <c r="F77" s="30">
        <v>63.8</v>
      </c>
      <c r="G77" s="37">
        <f aca="true" t="shared" si="14" ref="G77:G140">ROUND((F77/E77)*100,1)</f>
        <v>91.1</v>
      </c>
      <c r="H77" s="37">
        <v>200</v>
      </c>
      <c r="I77" s="37">
        <v>239</v>
      </c>
      <c r="J77" s="37">
        <f aca="true" t="shared" si="15" ref="J77:J85">H77/I77*100</f>
        <v>83.68200836820083</v>
      </c>
      <c r="K77" s="36">
        <f aca="true" t="shared" si="16" ref="K77:K85">(G77+J77)/2</f>
        <v>87.39100418410041</v>
      </c>
      <c r="L77" s="40">
        <f>(D77+K77)/2</f>
        <v>96.42277481932292</v>
      </c>
      <c r="M77" s="31" t="s">
        <v>90</v>
      </c>
    </row>
    <row r="78" spans="1:13" ht="63" hidden="1">
      <c r="A78" s="41" t="s">
        <v>78</v>
      </c>
      <c r="B78" s="30">
        <v>90</v>
      </c>
      <c r="C78" s="30">
        <v>92</v>
      </c>
      <c r="D78" s="42">
        <f t="shared" si="13"/>
        <v>102.22222222222221</v>
      </c>
      <c r="E78" s="30">
        <v>70</v>
      </c>
      <c r="F78" s="30">
        <v>61.9</v>
      </c>
      <c r="G78" s="37">
        <f t="shared" si="14"/>
        <v>88.4</v>
      </c>
      <c r="H78" s="37">
        <v>200</v>
      </c>
      <c r="I78" s="37">
        <v>292</v>
      </c>
      <c r="J78" s="37">
        <f t="shared" si="15"/>
        <v>68.4931506849315</v>
      </c>
      <c r="K78" s="36">
        <f t="shared" si="16"/>
        <v>78.44657534246576</v>
      </c>
      <c r="L78" s="40">
        <f aca="true" t="shared" si="17" ref="L78:L115">(D78+K78)/2</f>
        <v>90.33439878234398</v>
      </c>
      <c r="M78" s="31" t="s">
        <v>89</v>
      </c>
    </row>
    <row r="79" spans="1:13" ht="47.25" hidden="1">
      <c r="A79" s="41" t="s">
        <v>79</v>
      </c>
      <c r="B79" s="30">
        <v>165</v>
      </c>
      <c r="C79" s="30">
        <v>163</v>
      </c>
      <c r="D79" s="42">
        <f t="shared" si="13"/>
        <v>98.7878787878788</v>
      </c>
      <c r="E79" s="30">
        <v>70</v>
      </c>
      <c r="F79" s="30">
        <v>60.1</v>
      </c>
      <c r="G79" s="37">
        <f t="shared" si="14"/>
        <v>85.9</v>
      </c>
      <c r="H79" s="37">
        <v>200</v>
      </c>
      <c r="I79" s="37">
        <v>331</v>
      </c>
      <c r="J79" s="37">
        <f t="shared" si="15"/>
        <v>60.42296072507553</v>
      </c>
      <c r="K79" s="36">
        <f t="shared" si="16"/>
        <v>73.16148036253776</v>
      </c>
      <c r="L79" s="40">
        <f t="shared" si="17"/>
        <v>85.97467957520828</v>
      </c>
      <c r="M79" s="48" t="s">
        <v>92</v>
      </c>
    </row>
    <row r="80" spans="1:13" ht="63" hidden="1">
      <c r="A80" s="41" t="s">
        <v>80</v>
      </c>
      <c r="B80" s="30">
        <v>150</v>
      </c>
      <c r="C80" s="30">
        <v>149</v>
      </c>
      <c r="D80" s="42">
        <f t="shared" si="13"/>
        <v>99.33333333333333</v>
      </c>
      <c r="E80" s="30">
        <v>70</v>
      </c>
      <c r="F80" s="30">
        <v>60</v>
      </c>
      <c r="G80" s="37">
        <f t="shared" si="14"/>
        <v>85.7</v>
      </c>
      <c r="H80" s="37">
        <v>200</v>
      </c>
      <c r="I80" s="37">
        <v>244</v>
      </c>
      <c r="J80" s="37">
        <f t="shared" si="15"/>
        <v>81.9672131147541</v>
      </c>
      <c r="K80" s="36">
        <f t="shared" si="16"/>
        <v>83.83360655737705</v>
      </c>
      <c r="L80" s="40">
        <f t="shared" si="17"/>
        <v>91.58346994535519</v>
      </c>
      <c r="M80" s="31" t="s">
        <v>89</v>
      </c>
    </row>
    <row r="81" spans="1:13" ht="47.25" hidden="1">
      <c r="A81" s="41" t="s">
        <v>81</v>
      </c>
      <c r="B81" s="30">
        <v>175</v>
      </c>
      <c r="C81" s="30">
        <v>169</v>
      </c>
      <c r="D81" s="42">
        <f t="shared" si="13"/>
        <v>96.57142857142857</v>
      </c>
      <c r="E81" s="30">
        <v>70</v>
      </c>
      <c r="F81" s="30">
        <v>63.5</v>
      </c>
      <c r="G81" s="37">
        <f t="shared" si="14"/>
        <v>90.7</v>
      </c>
      <c r="H81" s="37">
        <v>200</v>
      </c>
      <c r="I81" s="37">
        <v>330</v>
      </c>
      <c r="J81" s="37">
        <f t="shared" si="15"/>
        <v>60.60606060606061</v>
      </c>
      <c r="K81" s="36">
        <f t="shared" si="16"/>
        <v>75.6530303030303</v>
      </c>
      <c r="L81" s="40">
        <f t="shared" si="17"/>
        <v>86.11222943722944</v>
      </c>
      <c r="M81" s="48" t="s">
        <v>92</v>
      </c>
    </row>
    <row r="82" spans="1:13" ht="47.25" hidden="1">
      <c r="A82" s="41" t="s">
        <v>82</v>
      </c>
      <c r="B82" s="30">
        <v>145</v>
      </c>
      <c r="C82" s="30">
        <v>152</v>
      </c>
      <c r="D82" s="42">
        <f t="shared" si="13"/>
        <v>104.82758620689656</v>
      </c>
      <c r="E82" s="30">
        <v>70</v>
      </c>
      <c r="F82" s="30">
        <v>56.2</v>
      </c>
      <c r="G82" s="37">
        <f t="shared" si="14"/>
        <v>80.3</v>
      </c>
      <c r="H82" s="37">
        <v>200</v>
      </c>
      <c r="I82" s="37">
        <v>389</v>
      </c>
      <c r="J82" s="37">
        <f t="shared" si="15"/>
        <v>51.41388174807198</v>
      </c>
      <c r="K82" s="36">
        <f t="shared" si="16"/>
        <v>65.85694087403598</v>
      </c>
      <c r="L82" s="40">
        <f t="shared" si="17"/>
        <v>85.34226354046626</v>
      </c>
      <c r="M82" s="48" t="s">
        <v>92</v>
      </c>
    </row>
    <row r="83" spans="1:13" ht="63" hidden="1">
      <c r="A83" s="41" t="s">
        <v>83</v>
      </c>
      <c r="B83" s="30">
        <v>165</v>
      </c>
      <c r="C83" s="30">
        <v>164</v>
      </c>
      <c r="D83" s="42">
        <f t="shared" si="13"/>
        <v>99.39393939393939</v>
      </c>
      <c r="E83" s="30">
        <v>70</v>
      </c>
      <c r="F83" s="30">
        <v>61.3</v>
      </c>
      <c r="G83" s="37">
        <f t="shared" si="14"/>
        <v>87.6</v>
      </c>
      <c r="H83" s="37">
        <v>200</v>
      </c>
      <c r="I83" s="37">
        <v>332</v>
      </c>
      <c r="J83" s="37">
        <f t="shared" si="15"/>
        <v>60.24096385542169</v>
      </c>
      <c r="K83" s="36">
        <f t="shared" si="16"/>
        <v>73.92048192771084</v>
      </c>
      <c r="L83" s="40">
        <f t="shared" si="17"/>
        <v>86.65721066082511</v>
      </c>
      <c r="M83" s="31" t="s">
        <v>89</v>
      </c>
    </row>
    <row r="84" spans="1:13" ht="63" hidden="1">
      <c r="A84" s="41" t="s">
        <v>84</v>
      </c>
      <c r="B84" s="30">
        <v>169</v>
      </c>
      <c r="C84" s="30">
        <v>161</v>
      </c>
      <c r="D84" s="42">
        <f t="shared" si="13"/>
        <v>95.26627218934911</v>
      </c>
      <c r="E84" s="30">
        <v>70</v>
      </c>
      <c r="F84" s="30">
        <v>63.7</v>
      </c>
      <c r="G84" s="37">
        <f t="shared" si="14"/>
        <v>91</v>
      </c>
      <c r="H84" s="37">
        <v>200</v>
      </c>
      <c r="I84" s="37">
        <v>204</v>
      </c>
      <c r="J84" s="37">
        <f t="shared" si="15"/>
        <v>98.0392156862745</v>
      </c>
      <c r="K84" s="36">
        <f t="shared" si="16"/>
        <v>94.51960784313725</v>
      </c>
      <c r="L84" s="40">
        <f t="shared" si="17"/>
        <v>94.89294001624319</v>
      </c>
      <c r="M84" s="31" t="s">
        <v>89</v>
      </c>
    </row>
    <row r="85" spans="1:13" ht="78.75" hidden="1">
      <c r="A85" s="41" t="s">
        <v>85</v>
      </c>
      <c r="B85" s="30">
        <v>170</v>
      </c>
      <c r="C85" s="30">
        <v>175</v>
      </c>
      <c r="D85" s="42">
        <f t="shared" si="13"/>
        <v>102.94117647058823</v>
      </c>
      <c r="E85" s="30">
        <v>70</v>
      </c>
      <c r="F85" s="30">
        <v>57.1</v>
      </c>
      <c r="G85" s="37">
        <f t="shared" si="14"/>
        <v>81.6</v>
      </c>
      <c r="H85" s="37">
        <v>200</v>
      </c>
      <c r="I85" s="37">
        <v>200</v>
      </c>
      <c r="J85" s="37">
        <f t="shared" si="15"/>
        <v>100</v>
      </c>
      <c r="K85" s="36">
        <f t="shared" si="16"/>
        <v>90.8</v>
      </c>
      <c r="L85" s="40">
        <f t="shared" si="17"/>
        <v>96.87058823529412</v>
      </c>
      <c r="M85" s="31" t="s">
        <v>90</v>
      </c>
    </row>
    <row r="86" spans="1:13" ht="63" hidden="1">
      <c r="A86" s="51" t="s">
        <v>93</v>
      </c>
      <c r="B86" s="43">
        <v>176</v>
      </c>
      <c r="C86" s="52">
        <v>182.1</v>
      </c>
      <c r="D86" s="44">
        <f t="shared" si="13"/>
        <v>103.4659090909091</v>
      </c>
      <c r="E86" s="43">
        <v>70</v>
      </c>
      <c r="F86" s="53">
        <v>67.14612431053153</v>
      </c>
      <c r="G86" s="45">
        <f t="shared" si="14"/>
        <v>95.9</v>
      </c>
      <c r="H86" s="43">
        <v>200</v>
      </c>
      <c r="I86" s="45">
        <v>141</v>
      </c>
      <c r="J86" s="45">
        <f aca="true" t="shared" si="18" ref="J86:J144">ROUND((H86/I86)*100,1)</f>
        <v>141.8</v>
      </c>
      <c r="K86" s="44">
        <f>(G86+J86)/2</f>
        <v>118.85000000000001</v>
      </c>
      <c r="L86" s="46">
        <f t="shared" si="17"/>
        <v>111.15795454545454</v>
      </c>
      <c r="M86" s="47" t="s">
        <v>94</v>
      </c>
    </row>
    <row r="87" spans="1:13" ht="63" hidden="1">
      <c r="A87" s="51" t="s">
        <v>95</v>
      </c>
      <c r="B87" s="43">
        <v>63</v>
      </c>
      <c r="C87" s="52">
        <v>64.3</v>
      </c>
      <c r="D87" s="44">
        <f t="shared" si="13"/>
        <v>102.06349206349205</v>
      </c>
      <c r="E87" s="43">
        <v>70</v>
      </c>
      <c r="F87" s="53">
        <v>69.91574384630279</v>
      </c>
      <c r="G87" s="45">
        <f t="shared" si="14"/>
        <v>99.9</v>
      </c>
      <c r="H87" s="43">
        <v>200</v>
      </c>
      <c r="I87" s="45">
        <v>168</v>
      </c>
      <c r="J87" s="45">
        <f t="shared" si="18"/>
        <v>119</v>
      </c>
      <c r="K87" s="44">
        <f aca="true" t="shared" si="19" ref="K87:K144">(G87+J87)/2</f>
        <v>109.45</v>
      </c>
      <c r="L87" s="46">
        <f t="shared" si="17"/>
        <v>105.75674603174602</v>
      </c>
      <c r="M87" s="47" t="s">
        <v>94</v>
      </c>
    </row>
    <row r="88" spans="1:13" ht="63" hidden="1">
      <c r="A88" s="51" t="s">
        <v>96</v>
      </c>
      <c r="B88" s="43">
        <v>135</v>
      </c>
      <c r="C88" s="52">
        <v>128</v>
      </c>
      <c r="D88" s="44">
        <f t="shared" si="13"/>
        <v>94.81481481481482</v>
      </c>
      <c r="E88" s="43">
        <v>70</v>
      </c>
      <c r="F88" s="53">
        <v>66.43135040160642</v>
      </c>
      <c r="G88" s="45">
        <f t="shared" si="14"/>
        <v>94.9</v>
      </c>
      <c r="H88" s="43">
        <v>200</v>
      </c>
      <c r="I88" s="45">
        <v>128</v>
      </c>
      <c r="J88" s="45">
        <f t="shared" si="18"/>
        <v>156.3</v>
      </c>
      <c r="K88" s="44">
        <f t="shared" si="19"/>
        <v>125.60000000000001</v>
      </c>
      <c r="L88" s="46">
        <f t="shared" si="17"/>
        <v>110.20740740740742</v>
      </c>
      <c r="M88" s="47" t="s">
        <v>94</v>
      </c>
    </row>
    <row r="89" spans="1:13" ht="63" hidden="1">
      <c r="A89" s="51" t="s">
        <v>97</v>
      </c>
      <c r="B89" s="43">
        <v>142</v>
      </c>
      <c r="C89" s="52">
        <v>153</v>
      </c>
      <c r="D89" s="44">
        <f t="shared" si="13"/>
        <v>107.74647887323943</v>
      </c>
      <c r="E89" s="43">
        <v>70</v>
      </c>
      <c r="F89" s="53">
        <v>63.21495130850197</v>
      </c>
      <c r="G89" s="45">
        <f t="shared" si="14"/>
        <v>90.3</v>
      </c>
      <c r="H89" s="43">
        <v>200</v>
      </c>
      <c r="I89" s="45">
        <v>201</v>
      </c>
      <c r="J89" s="45">
        <f t="shared" si="18"/>
        <v>99.5</v>
      </c>
      <c r="K89" s="44">
        <f t="shared" si="19"/>
        <v>94.9</v>
      </c>
      <c r="L89" s="46">
        <f t="shared" si="17"/>
        <v>101.32323943661972</v>
      </c>
      <c r="M89" s="47" t="s">
        <v>94</v>
      </c>
    </row>
    <row r="90" spans="1:13" ht="63" hidden="1">
      <c r="A90" s="51" t="s">
        <v>98</v>
      </c>
      <c r="B90" s="43">
        <v>140</v>
      </c>
      <c r="C90" s="52">
        <v>152.3</v>
      </c>
      <c r="D90" s="44">
        <f t="shared" si="13"/>
        <v>108.78571428571429</v>
      </c>
      <c r="E90" s="43">
        <v>70</v>
      </c>
      <c r="F90" s="54">
        <v>58.867116529150074</v>
      </c>
      <c r="G90" s="45">
        <f t="shared" si="14"/>
        <v>84.1</v>
      </c>
      <c r="H90" s="43">
        <v>200</v>
      </c>
      <c r="I90" s="45">
        <v>328</v>
      </c>
      <c r="J90" s="45">
        <f t="shared" si="18"/>
        <v>61</v>
      </c>
      <c r="K90" s="44">
        <f t="shared" si="19"/>
        <v>72.55</v>
      </c>
      <c r="L90" s="46">
        <f t="shared" si="17"/>
        <v>90.66785714285714</v>
      </c>
      <c r="M90" s="47" t="s">
        <v>99</v>
      </c>
    </row>
    <row r="91" spans="1:13" ht="15.75" hidden="1">
      <c r="A91" s="51" t="s">
        <v>100</v>
      </c>
      <c r="B91" s="43">
        <v>36</v>
      </c>
      <c r="C91" s="52">
        <v>33.2</v>
      </c>
      <c r="D91" s="44">
        <f t="shared" si="13"/>
        <v>92.22222222222223</v>
      </c>
      <c r="E91" s="43">
        <v>70</v>
      </c>
      <c r="F91" s="53"/>
      <c r="G91" s="45">
        <f t="shared" si="14"/>
        <v>0</v>
      </c>
      <c r="H91" s="43">
        <v>200</v>
      </c>
      <c r="I91" s="45"/>
      <c r="J91" s="45"/>
      <c r="K91" s="44"/>
      <c r="L91" s="46"/>
      <c r="M91" s="47" t="s">
        <v>101</v>
      </c>
    </row>
    <row r="92" spans="1:13" ht="63" hidden="1">
      <c r="A92" s="51" t="s">
        <v>102</v>
      </c>
      <c r="B92" s="43">
        <v>173</v>
      </c>
      <c r="C92" s="52">
        <v>175.3</v>
      </c>
      <c r="D92" s="44">
        <f t="shared" si="13"/>
        <v>101.32947976878613</v>
      </c>
      <c r="E92" s="43">
        <v>70</v>
      </c>
      <c r="F92" s="53">
        <v>61.28335360838676</v>
      </c>
      <c r="G92" s="45">
        <f t="shared" si="14"/>
        <v>87.5</v>
      </c>
      <c r="H92" s="43">
        <v>200</v>
      </c>
      <c r="I92" s="43">
        <v>264</v>
      </c>
      <c r="J92" s="45">
        <f t="shared" si="18"/>
        <v>75.8</v>
      </c>
      <c r="K92" s="44">
        <f t="shared" si="19"/>
        <v>81.65</v>
      </c>
      <c r="L92" s="46">
        <f t="shared" si="17"/>
        <v>91.48973988439306</v>
      </c>
      <c r="M92" s="47" t="s">
        <v>99</v>
      </c>
    </row>
    <row r="93" spans="1:13" ht="63" hidden="1">
      <c r="A93" s="51" t="s">
        <v>103</v>
      </c>
      <c r="B93" s="43">
        <v>75</v>
      </c>
      <c r="C93" s="52">
        <v>74</v>
      </c>
      <c r="D93" s="44">
        <f t="shared" si="13"/>
        <v>98.66666666666667</v>
      </c>
      <c r="E93" s="43">
        <v>70</v>
      </c>
      <c r="F93" s="53">
        <v>62.95994789970693</v>
      </c>
      <c r="G93" s="45">
        <f t="shared" si="14"/>
        <v>89.9</v>
      </c>
      <c r="H93" s="43">
        <v>200</v>
      </c>
      <c r="I93" s="43">
        <v>324</v>
      </c>
      <c r="J93" s="45">
        <f t="shared" si="18"/>
        <v>61.7</v>
      </c>
      <c r="K93" s="44">
        <f t="shared" si="19"/>
        <v>75.80000000000001</v>
      </c>
      <c r="L93" s="46">
        <f t="shared" si="17"/>
        <v>87.23333333333335</v>
      </c>
      <c r="M93" s="47" t="s">
        <v>99</v>
      </c>
    </row>
    <row r="94" spans="1:13" ht="78.75" hidden="1">
      <c r="A94" s="51" t="s">
        <v>104</v>
      </c>
      <c r="B94" s="43">
        <v>87</v>
      </c>
      <c r="C94" s="52">
        <v>86.3</v>
      </c>
      <c r="D94" s="55">
        <f t="shared" si="13"/>
        <v>99.19540229885058</v>
      </c>
      <c r="E94" s="43">
        <v>70</v>
      </c>
      <c r="F94" s="53">
        <v>67.08642216606867</v>
      </c>
      <c r="G94" s="45">
        <f t="shared" si="14"/>
        <v>95.8</v>
      </c>
      <c r="H94" s="43">
        <v>200</v>
      </c>
      <c r="I94" s="43">
        <v>196</v>
      </c>
      <c r="J94" s="45">
        <f t="shared" si="18"/>
        <v>102</v>
      </c>
      <c r="K94" s="44">
        <f t="shared" si="19"/>
        <v>98.9</v>
      </c>
      <c r="L94" s="46">
        <f t="shared" si="17"/>
        <v>99.0477011494253</v>
      </c>
      <c r="M94" s="47" t="s">
        <v>105</v>
      </c>
    </row>
    <row r="95" spans="1:13" ht="78.75" hidden="1">
      <c r="A95" s="51" t="s">
        <v>106</v>
      </c>
      <c r="B95" s="43">
        <v>149</v>
      </c>
      <c r="C95" s="52">
        <v>152.2</v>
      </c>
      <c r="D95" s="55">
        <f t="shared" si="13"/>
        <v>102.1476510067114</v>
      </c>
      <c r="E95" s="43">
        <v>70</v>
      </c>
      <c r="F95" s="53">
        <v>67.70049976515789</v>
      </c>
      <c r="G95" s="45">
        <f t="shared" si="14"/>
        <v>96.7</v>
      </c>
      <c r="H95" s="43">
        <v>200</v>
      </c>
      <c r="I95" s="43">
        <v>214</v>
      </c>
      <c r="J95" s="45">
        <f t="shared" si="18"/>
        <v>93.5</v>
      </c>
      <c r="K95" s="44">
        <f t="shared" si="19"/>
        <v>95.1</v>
      </c>
      <c r="L95" s="46">
        <f t="shared" si="17"/>
        <v>98.6238255033557</v>
      </c>
      <c r="M95" s="47" t="s">
        <v>105</v>
      </c>
    </row>
    <row r="96" spans="1:13" ht="63" hidden="1">
      <c r="A96" s="51" t="s">
        <v>107</v>
      </c>
      <c r="B96" s="43">
        <v>151</v>
      </c>
      <c r="C96" s="52">
        <v>154.7</v>
      </c>
      <c r="D96" s="55">
        <f t="shared" si="13"/>
        <v>102.4503311258278</v>
      </c>
      <c r="E96" s="43">
        <v>70</v>
      </c>
      <c r="F96" s="53">
        <v>58.22903767623825</v>
      </c>
      <c r="G96" s="45">
        <f t="shared" si="14"/>
        <v>83.2</v>
      </c>
      <c r="H96" s="43">
        <v>200</v>
      </c>
      <c r="I96" s="43">
        <v>123</v>
      </c>
      <c r="J96" s="45">
        <f t="shared" si="18"/>
        <v>162.6</v>
      </c>
      <c r="K96" s="44">
        <f t="shared" si="19"/>
        <v>122.9</v>
      </c>
      <c r="L96" s="46">
        <f t="shared" si="17"/>
        <v>112.6751655629139</v>
      </c>
      <c r="M96" s="47" t="s">
        <v>94</v>
      </c>
    </row>
    <row r="97" spans="1:13" ht="63" hidden="1">
      <c r="A97" s="51" t="s">
        <v>108</v>
      </c>
      <c r="B97" s="43">
        <v>77</v>
      </c>
      <c r="C97" s="52">
        <v>78.4</v>
      </c>
      <c r="D97" s="55">
        <f t="shared" si="13"/>
        <v>101.81818181818183</v>
      </c>
      <c r="E97" s="43">
        <v>70</v>
      </c>
      <c r="F97" s="53">
        <v>76.68428817310055</v>
      </c>
      <c r="G97" s="45">
        <f t="shared" si="14"/>
        <v>109.5</v>
      </c>
      <c r="H97" s="43">
        <v>200</v>
      </c>
      <c r="I97" s="43">
        <v>64</v>
      </c>
      <c r="J97" s="45">
        <f t="shared" si="18"/>
        <v>312.5</v>
      </c>
      <c r="K97" s="44">
        <f t="shared" si="19"/>
        <v>211</v>
      </c>
      <c r="L97" s="46">
        <f t="shared" si="17"/>
        <v>156.4090909090909</v>
      </c>
      <c r="M97" s="47" t="s">
        <v>94</v>
      </c>
    </row>
    <row r="98" spans="1:13" ht="63" hidden="1">
      <c r="A98" s="51" t="s">
        <v>109</v>
      </c>
      <c r="B98" s="43">
        <v>147</v>
      </c>
      <c r="C98" s="52">
        <v>143.3</v>
      </c>
      <c r="D98" s="55">
        <f t="shared" si="13"/>
        <v>97.48299319727892</v>
      </c>
      <c r="E98" s="43">
        <v>70</v>
      </c>
      <c r="F98" s="53">
        <v>62.58109899472277</v>
      </c>
      <c r="G98" s="45">
        <f t="shared" si="14"/>
        <v>89.4</v>
      </c>
      <c r="H98" s="43">
        <v>200</v>
      </c>
      <c r="I98" s="43">
        <v>137</v>
      </c>
      <c r="J98" s="45">
        <f t="shared" si="18"/>
        <v>146</v>
      </c>
      <c r="K98" s="44">
        <f t="shared" si="19"/>
        <v>117.7</v>
      </c>
      <c r="L98" s="46">
        <f t="shared" si="17"/>
        <v>107.59149659863945</v>
      </c>
      <c r="M98" s="47" t="s">
        <v>94</v>
      </c>
    </row>
    <row r="99" spans="1:13" ht="63" hidden="1">
      <c r="A99" s="51" t="s">
        <v>110</v>
      </c>
      <c r="B99" s="43">
        <v>156</v>
      </c>
      <c r="C99" s="52">
        <v>151.3</v>
      </c>
      <c r="D99" s="55">
        <f t="shared" si="13"/>
        <v>96.9871794871795</v>
      </c>
      <c r="E99" s="43">
        <v>70</v>
      </c>
      <c r="F99" s="53">
        <v>67.83246668100027</v>
      </c>
      <c r="G99" s="45">
        <f t="shared" si="14"/>
        <v>96.9</v>
      </c>
      <c r="H99" s="43">
        <v>200</v>
      </c>
      <c r="I99" s="43">
        <v>96</v>
      </c>
      <c r="J99" s="45">
        <f t="shared" si="18"/>
        <v>208.3</v>
      </c>
      <c r="K99" s="44">
        <f t="shared" si="19"/>
        <v>152.60000000000002</v>
      </c>
      <c r="L99" s="46">
        <f t="shared" si="17"/>
        <v>124.79358974358976</v>
      </c>
      <c r="M99" s="47" t="s">
        <v>94</v>
      </c>
    </row>
    <row r="100" spans="1:13" ht="63" hidden="1">
      <c r="A100" s="51" t="s">
        <v>111</v>
      </c>
      <c r="B100" s="43">
        <v>318</v>
      </c>
      <c r="C100" s="52">
        <v>316</v>
      </c>
      <c r="D100" s="55">
        <f t="shared" si="13"/>
        <v>99.37106918238993</v>
      </c>
      <c r="E100" s="43">
        <v>70</v>
      </c>
      <c r="F100" s="53">
        <v>58.75146154237202</v>
      </c>
      <c r="G100" s="45">
        <f t="shared" si="14"/>
        <v>83.9</v>
      </c>
      <c r="H100" s="43">
        <v>200</v>
      </c>
      <c r="I100" s="43">
        <v>123</v>
      </c>
      <c r="J100" s="45">
        <f t="shared" si="18"/>
        <v>162.6</v>
      </c>
      <c r="K100" s="44">
        <f t="shared" si="19"/>
        <v>123.25</v>
      </c>
      <c r="L100" s="46">
        <f t="shared" si="17"/>
        <v>111.31053459119497</v>
      </c>
      <c r="M100" s="47" t="s">
        <v>94</v>
      </c>
    </row>
    <row r="101" spans="1:13" ht="63" hidden="1">
      <c r="A101" s="51" t="s">
        <v>112</v>
      </c>
      <c r="B101" s="43">
        <v>160</v>
      </c>
      <c r="C101" s="52">
        <v>153.7</v>
      </c>
      <c r="D101" s="55">
        <f t="shared" si="13"/>
        <v>96.0625</v>
      </c>
      <c r="E101" s="43">
        <v>70</v>
      </c>
      <c r="F101" s="53">
        <v>60.50225625991279</v>
      </c>
      <c r="G101" s="45">
        <f t="shared" si="14"/>
        <v>86.4</v>
      </c>
      <c r="H101" s="43">
        <v>200</v>
      </c>
      <c r="I101" s="43">
        <v>284</v>
      </c>
      <c r="J101" s="45">
        <f t="shared" si="18"/>
        <v>70.4</v>
      </c>
      <c r="K101" s="44">
        <f t="shared" si="19"/>
        <v>78.4</v>
      </c>
      <c r="L101" s="46">
        <f t="shared" si="17"/>
        <v>87.23125</v>
      </c>
      <c r="M101" s="47" t="s">
        <v>99</v>
      </c>
    </row>
    <row r="102" spans="1:13" ht="63" hidden="1">
      <c r="A102" s="51" t="s">
        <v>113</v>
      </c>
      <c r="B102" s="43">
        <v>167</v>
      </c>
      <c r="C102" s="52">
        <v>189.5</v>
      </c>
      <c r="D102" s="55">
        <f t="shared" si="13"/>
        <v>113.47305389221556</v>
      </c>
      <c r="E102" s="43">
        <v>70</v>
      </c>
      <c r="F102" s="53">
        <v>64.04086000996068</v>
      </c>
      <c r="G102" s="45">
        <f t="shared" si="14"/>
        <v>91.5</v>
      </c>
      <c r="H102" s="43">
        <v>200</v>
      </c>
      <c r="I102" s="43">
        <v>72</v>
      </c>
      <c r="J102" s="45">
        <f t="shared" si="18"/>
        <v>277.8</v>
      </c>
      <c r="K102" s="44">
        <f t="shared" si="19"/>
        <v>184.65</v>
      </c>
      <c r="L102" s="46">
        <f t="shared" si="17"/>
        <v>149.0615269461078</v>
      </c>
      <c r="M102" s="47" t="s">
        <v>94</v>
      </c>
    </row>
    <row r="103" spans="1:13" ht="47.25" hidden="1">
      <c r="A103" s="51" t="s">
        <v>114</v>
      </c>
      <c r="B103" s="43">
        <v>287</v>
      </c>
      <c r="C103" s="52">
        <v>278.3</v>
      </c>
      <c r="D103" s="55">
        <f t="shared" si="13"/>
        <v>96.96864111498257</v>
      </c>
      <c r="E103" s="43">
        <v>70</v>
      </c>
      <c r="F103" s="53">
        <v>63.883272940847114</v>
      </c>
      <c r="G103" s="45">
        <f t="shared" si="14"/>
        <v>91.3</v>
      </c>
      <c r="H103" s="43">
        <v>200</v>
      </c>
      <c r="I103" s="43">
        <v>375</v>
      </c>
      <c r="J103" s="45">
        <f>ROUND((H103/I103)*100,1)</f>
        <v>53.3</v>
      </c>
      <c r="K103" s="44">
        <f t="shared" si="19"/>
        <v>72.3</v>
      </c>
      <c r="L103" s="46">
        <f t="shared" si="17"/>
        <v>84.6343205574913</v>
      </c>
      <c r="M103" s="47" t="s">
        <v>92</v>
      </c>
    </row>
    <row r="104" spans="1:13" ht="63" hidden="1">
      <c r="A104" s="51" t="s">
        <v>115</v>
      </c>
      <c r="B104" s="43">
        <v>97</v>
      </c>
      <c r="C104" s="52">
        <v>99.8</v>
      </c>
      <c r="D104" s="55">
        <f t="shared" si="13"/>
        <v>102.88659793814432</v>
      </c>
      <c r="E104" s="43">
        <v>70</v>
      </c>
      <c r="F104" s="53">
        <v>71.73382910399111</v>
      </c>
      <c r="G104" s="45">
        <f t="shared" si="14"/>
        <v>102.5</v>
      </c>
      <c r="H104" s="43">
        <v>200</v>
      </c>
      <c r="I104" s="43">
        <v>438</v>
      </c>
      <c r="J104" s="45">
        <f t="shared" si="18"/>
        <v>45.7</v>
      </c>
      <c r="K104" s="44">
        <f t="shared" si="19"/>
        <v>74.1</v>
      </c>
      <c r="L104" s="46">
        <f t="shared" si="17"/>
        <v>88.49329896907216</v>
      </c>
      <c r="M104" s="47" t="s">
        <v>99</v>
      </c>
    </row>
    <row r="105" spans="1:13" ht="63" hidden="1">
      <c r="A105" s="51" t="s">
        <v>116</v>
      </c>
      <c r="B105" s="43">
        <v>306</v>
      </c>
      <c r="C105" s="52">
        <v>296</v>
      </c>
      <c r="D105" s="55">
        <f t="shared" si="13"/>
        <v>96.73202614379085</v>
      </c>
      <c r="E105" s="43">
        <v>70</v>
      </c>
      <c r="F105" s="53">
        <v>66.70465646369261</v>
      </c>
      <c r="G105" s="45">
        <f t="shared" si="14"/>
        <v>95.3</v>
      </c>
      <c r="H105" s="43">
        <v>200</v>
      </c>
      <c r="I105" s="43">
        <v>342</v>
      </c>
      <c r="J105" s="45">
        <f t="shared" si="18"/>
        <v>58.5</v>
      </c>
      <c r="K105" s="44">
        <f t="shared" si="19"/>
        <v>76.9</v>
      </c>
      <c r="L105" s="46">
        <f t="shared" si="17"/>
        <v>86.81601307189543</v>
      </c>
      <c r="M105" s="47" t="s">
        <v>99</v>
      </c>
    </row>
    <row r="106" spans="1:13" ht="63" hidden="1">
      <c r="A106" s="51" t="s">
        <v>117</v>
      </c>
      <c r="B106" s="43">
        <v>388</v>
      </c>
      <c r="C106" s="52">
        <v>366.2</v>
      </c>
      <c r="D106" s="55">
        <f t="shared" si="13"/>
        <v>94.38144329896907</v>
      </c>
      <c r="E106" s="43">
        <v>70</v>
      </c>
      <c r="F106" s="53">
        <v>63.93240904634375</v>
      </c>
      <c r="G106" s="45">
        <f t="shared" si="14"/>
        <v>91.3</v>
      </c>
      <c r="H106" s="43">
        <v>200</v>
      </c>
      <c r="I106" s="43">
        <v>258</v>
      </c>
      <c r="J106" s="45">
        <f t="shared" si="18"/>
        <v>77.5</v>
      </c>
      <c r="K106" s="44">
        <f t="shared" si="19"/>
        <v>84.4</v>
      </c>
      <c r="L106" s="46">
        <f t="shared" si="17"/>
        <v>89.39072164948453</v>
      </c>
      <c r="M106" s="47" t="s">
        <v>99</v>
      </c>
    </row>
    <row r="107" spans="1:13" ht="63" hidden="1">
      <c r="A107" s="51" t="s">
        <v>118</v>
      </c>
      <c r="B107" s="43">
        <v>121</v>
      </c>
      <c r="C107" s="52">
        <v>117.1</v>
      </c>
      <c r="D107" s="55">
        <f t="shared" si="13"/>
        <v>96.77685950413223</v>
      </c>
      <c r="E107" s="43">
        <v>70</v>
      </c>
      <c r="F107" s="53">
        <v>69.32598026606856</v>
      </c>
      <c r="G107" s="45">
        <f t="shared" si="14"/>
        <v>99</v>
      </c>
      <c r="H107" s="43">
        <v>200</v>
      </c>
      <c r="I107" s="43">
        <v>271</v>
      </c>
      <c r="J107" s="45">
        <f t="shared" si="18"/>
        <v>73.8</v>
      </c>
      <c r="K107" s="44">
        <f t="shared" si="19"/>
        <v>86.4</v>
      </c>
      <c r="L107" s="46">
        <f t="shared" si="17"/>
        <v>91.58842975206612</v>
      </c>
      <c r="M107" s="47" t="s">
        <v>99</v>
      </c>
    </row>
    <row r="108" spans="1:13" ht="47.25" hidden="1">
      <c r="A108" s="51" t="s">
        <v>119</v>
      </c>
      <c r="B108" s="43">
        <v>299</v>
      </c>
      <c r="C108" s="52">
        <v>293.2</v>
      </c>
      <c r="D108" s="55">
        <f t="shared" si="13"/>
        <v>98.06020066889631</v>
      </c>
      <c r="E108" s="43">
        <v>70</v>
      </c>
      <c r="F108" s="53">
        <v>66.57872965258031</v>
      </c>
      <c r="G108" s="45">
        <f t="shared" si="14"/>
        <v>95.1</v>
      </c>
      <c r="H108" s="43">
        <v>200</v>
      </c>
      <c r="I108" s="43">
        <v>371</v>
      </c>
      <c r="J108" s="45">
        <f t="shared" si="18"/>
        <v>53.9</v>
      </c>
      <c r="K108" s="44">
        <f t="shared" si="19"/>
        <v>74.5</v>
      </c>
      <c r="L108" s="46">
        <f t="shared" si="17"/>
        <v>86.28010033444815</v>
      </c>
      <c r="M108" s="47" t="s">
        <v>92</v>
      </c>
    </row>
    <row r="109" spans="1:13" ht="47.25" hidden="1">
      <c r="A109" s="51" t="s">
        <v>120</v>
      </c>
      <c r="B109" s="43">
        <v>316</v>
      </c>
      <c r="C109" s="52">
        <v>316.3</v>
      </c>
      <c r="D109" s="55">
        <f t="shared" si="13"/>
        <v>100.09493670886076</v>
      </c>
      <c r="E109" s="43">
        <v>70</v>
      </c>
      <c r="F109" s="53">
        <v>65.05947914325657</v>
      </c>
      <c r="G109" s="45">
        <f t="shared" si="14"/>
        <v>92.9</v>
      </c>
      <c r="H109" s="43">
        <v>200</v>
      </c>
      <c r="I109" s="43">
        <v>412</v>
      </c>
      <c r="J109" s="45">
        <f t="shared" si="18"/>
        <v>48.5</v>
      </c>
      <c r="K109" s="44">
        <f t="shared" si="19"/>
        <v>70.7</v>
      </c>
      <c r="L109" s="46">
        <f t="shared" si="17"/>
        <v>85.39746835443037</v>
      </c>
      <c r="M109" s="47" t="s">
        <v>92</v>
      </c>
    </row>
    <row r="110" spans="1:13" ht="63" hidden="1">
      <c r="A110" s="51" t="s">
        <v>121</v>
      </c>
      <c r="B110" s="43">
        <v>281</v>
      </c>
      <c r="C110" s="52">
        <v>288.8</v>
      </c>
      <c r="D110" s="55">
        <f t="shared" si="13"/>
        <v>102.77580071174377</v>
      </c>
      <c r="E110" s="43">
        <v>70</v>
      </c>
      <c r="F110" s="53">
        <v>67.87955144678438</v>
      </c>
      <c r="G110" s="45">
        <f t="shared" si="14"/>
        <v>97</v>
      </c>
      <c r="H110" s="43">
        <v>200</v>
      </c>
      <c r="I110" s="43">
        <v>194</v>
      </c>
      <c r="J110" s="45">
        <f t="shared" si="18"/>
        <v>103.1</v>
      </c>
      <c r="K110" s="44">
        <f t="shared" si="19"/>
        <v>100.05</v>
      </c>
      <c r="L110" s="46">
        <f t="shared" si="17"/>
        <v>101.41290035587188</v>
      </c>
      <c r="M110" s="47" t="s">
        <v>94</v>
      </c>
    </row>
    <row r="111" spans="1:13" ht="63" hidden="1">
      <c r="A111" s="51" t="s">
        <v>122</v>
      </c>
      <c r="B111" s="43">
        <v>137</v>
      </c>
      <c r="C111" s="52">
        <v>142.3</v>
      </c>
      <c r="D111" s="55">
        <f t="shared" si="13"/>
        <v>103.86861313868614</v>
      </c>
      <c r="E111" s="43">
        <v>70</v>
      </c>
      <c r="F111" s="53">
        <v>64.62392084148257</v>
      </c>
      <c r="G111" s="45">
        <f t="shared" si="14"/>
        <v>92.3</v>
      </c>
      <c r="H111" s="43">
        <v>200</v>
      </c>
      <c r="I111" s="43">
        <v>385</v>
      </c>
      <c r="J111" s="45">
        <f t="shared" si="18"/>
        <v>51.9</v>
      </c>
      <c r="K111" s="44">
        <f t="shared" si="19"/>
        <v>72.1</v>
      </c>
      <c r="L111" s="46">
        <f t="shared" si="17"/>
        <v>87.98430656934306</v>
      </c>
      <c r="M111" s="47" t="s">
        <v>99</v>
      </c>
    </row>
    <row r="112" spans="1:13" ht="63" hidden="1">
      <c r="A112" s="51" t="s">
        <v>123</v>
      </c>
      <c r="B112" s="43">
        <v>134</v>
      </c>
      <c r="C112" s="52">
        <v>136.2</v>
      </c>
      <c r="D112" s="55">
        <f t="shared" si="13"/>
        <v>101.64179104477611</v>
      </c>
      <c r="E112" s="43">
        <v>70</v>
      </c>
      <c r="F112" s="53">
        <v>67.77477015256326</v>
      </c>
      <c r="G112" s="45">
        <f t="shared" si="14"/>
        <v>96.8</v>
      </c>
      <c r="H112" s="43">
        <v>200</v>
      </c>
      <c r="I112" s="43">
        <v>325</v>
      </c>
      <c r="J112" s="45">
        <f t="shared" si="18"/>
        <v>61.5</v>
      </c>
      <c r="K112" s="44">
        <f t="shared" si="19"/>
        <v>79.15</v>
      </c>
      <c r="L112" s="46">
        <f t="shared" si="17"/>
        <v>90.39589552238806</v>
      </c>
      <c r="M112" s="47" t="s">
        <v>99</v>
      </c>
    </row>
    <row r="113" spans="1:13" ht="63" hidden="1">
      <c r="A113" s="51" t="s">
        <v>124</v>
      </c>
      <c r="B113" s="43">
        <v>273</v>
      </c>
      <c r="C113" s="52">
        <v>275.3</v>
      </c>
      <c r="D113" s="55">
        <f t="shared" si="13"/>
        <v>100.84249084249083</v>
      </c>
      <c r="E113" s="43">
        <v>70</v>
      </c>
      <c r="F113" s="53">
        <v>63.095826823458026</v>
      </c>
      <c r="G113" s="45">
        <f t="shared" si="14"/>
        <v>90.1</v>
      </c>
      <c r="H113" s="43">
        <v>200</v>
      </c>
      <c r="I113" s="43">
        <v>298</v>
      </c>
      <c r="J113" s="45">
        <f t="shared" si="18"/>
        <v>67.1</v>
      </c>
      <c r="K113" s="44">
        <f t="shared" si="19"/>
        <v>78.6</v>
      </c>
      <c r="L113" s="46">
        <f t="shared" si="17"/>
        <v>89.72124542124541</v>
      </c>
      <c r="M113" s="47" t="s">
        <v>99</v>
      </c>
    </row>
    <row r="114" spans="1:13" ht="63" hidden="1">
      <c r="A114" s="51" t="s">
        <v>125</v>
      </c>
      <c r="B114" s="43">
        <v>245</v>
      </c>
      <c r="C114" s="52">
        <v>288.5</v>
      </c>
      <c r="D114" s="55">
        <f t="shared" si="13"/>
        <v>117.75510204081631</v>
      </c>
      <c r="E114" s="43">
        <v>70</v>
      </c>
      <c r="F114" s="53">
        <v>64.03290806205759</v>
      </c>
      <c r="G114" s="45">
        <f t="shared" si="14"/>
        <v>91.5</v>
      </c>
      <c r="H114" s="43">
        <v>200</v>
      </c>
      <c r="I114" s="43">
        <v>415</v>
      </c>
      <c r="J114" s="45">
        <f t="shared" si="18"/>
        <v>48.2</v>
      </c>
      <c r="K114" s="44">
        <f t="shared" si="19"/>
        <v>69.85</v>
      </c>
      <c r="L114" s="46">
        <f t="shared" si="17"/>
        <v>93.80255102040815</v>
      </c>
      <c r="M114" s="47" t="s">
        <v>99</v>
      </c>
    </row>
    <row r="115" spans="1:13" ht="63" hidden="1">
      <c r="A115" s="51" t="s">
        <v>126</v>
      </c>
      <c r="B115" s="43">
        <v>279</v>
      </c>
      <c r="C115" s="52">
        <v>281.6</v>
      </c>
      <c r="D115" s="55">
        <f t="shared" si="13"/>
        <v>100.93189964157708</v>
      </c>
      <c r="E115" s="43">
        <v>70</v>
      </c>
      <c r="F115" s="53">
        <v>68.27737084702446</v>
      </c>
      <c r="G115" s="45">
        <f t="shared" si="14"/>
        <v>97.5</v>
      </c>
      <c r="H115" s="43">
        <v>200</v>
      </c>
      <c r="I115" s="43">
        <v>380</v>
      </c>
      <c r="J115" s="45">
        <f t="shared" si="18"/>
        <v>52.6</v>
      </c>
      <c r="K115" s="44">
        <f t="shared" si="19"/>
        <v>75.05</v>
      </c>
      <c r="L115" s="46">
        <f t="shared" si="17"/>
        <v>87.99094982078853</v>
      </c>
      <c r="M115" s="47" t="s">
        <v>99</v>
      </c>
    </row>
    <row r="116" spans="1:13" ht="63" hidden="1">
      <c r="A116" s="51" t="s">
        <v>127</v>
      </c>
      <c r="B116" s="56">
        <v>183</v>
      </c>
      <c r="C116" s="57">
        <v>177.8</v>
      </c>
      <c r="D116" s="55">
        <f t="shared" si="13"/>
        <v>97.1584699453552</v>
      </c>
      <c r="E116" s="56">
        <v>70</v>
      </c>
      <c r="F116" s="58">
        <v>60.733372183898695</v>
      </c>
      <c r="G116" s="45">
        <f t="shared" si="14"/>
        <v>86.8</v>
      </c>
      <c r="H116" s="43">
        <v>200</v>
      </c>
      <c r="I116" s="56">
        <v>258</v>
      </c>
      <c r="J116" s="45">
        <f t="shared" si="18"/>
        <v>77.5</v>
      </c>
      <c r="K116" s="44">
        <f t="shared" si="19"/>
        <v>82.15</v>
      </c>
      <c r="L116" s="46">
        <f>(D116+K116)/2</f>
        <v>89.6542349726776</v>
      </c>
      <c r="M116" s="47" t="s">
        <v>99</v>
      </c>
    </row>
    <row r="117" spans="1:13" ht="63" hidden="1">
      <c r="A117" s="51" t="s">
        <v>128</v>
      </c>
      <c r="B117" s="56">
        <v>277</v>
      </c>
      <c r="C117" s="57">
        <v>277.7</v>
      </c>
      <c r="D117" s="55">
        <f t="shared" si="13"/>
        <v>100.25270758122744</v>
      </c>
      <c r="E117" s="56">
        <v>70</v>
      </c>
      <c r="F117" s="58">
        <v>66.32363085760397</v>
      </c>
      <c r="G117" s="45">
        <f t="shared" si="14"/>
        <v>94.7</v>
      </c>
      <c r="H117" s="43">
        <v>200</v>
      </c>
      <c r="I117" s="56">
        <v>327</v>
      </c>
      <c r="J117" s="45">
        <f t="shared" si="18"/>
        <v>61.2</v>
      </c>
      <c r="K117" s="44">
        <f t="shared" si="19"/>
        <v>77.95</v>
      </c>
      <c r="L117" s="46">
        <f aca="true" t="shared" si="20" ref="L117:L144">(D117+K117)/2</f>
        <v>89.10135379061373</v>
      </c>
      <c r="M117" s="47" t="s">
        <v>99</v>
      </c>
    </row>
    <row r="118" spans="1:13" ht="63" hidden="1">
      <c r="A118" s="51" t="s">
        <v>129</v>
      </c>
      <c r="B118" s="56">
        <v>134</v>
      </c>
      <c r="C118" s="57">
        <v>129</v>
      </c>
      <c r="D118" s="55">
        <f t="shared" si="13"/>
        <v>96.26865671641791</v>
      </c>
      <c r="E118" s="56">
        <v>70</v>
      </c>
      <c r="F118" s="58">
        <v>67.51657793966564</v>
      </c>
      <c r="G118" s="45">
        <f t="shared" si="14"/>
        <v>96.5</v>
      </c>
      <c r="H118" s="43">
        <v>200</v>
      </c>
      <c r="I118" s="56">
        <v>228</v>
      </c>
      <c r="J118" s="45">
        <f t="shared" si="18"/>
        <v>87.7</v>
      </c>
      <c r="K118" s="44">
        <f t="shared" si="19"/>
        <v>92.1</v>
      </c>
      <c r="L118" s="46">
        <f t="shared" si="20"/>
        <v>94.18432835820894</v>
      </c>
      <c r="M118" s="47" t="s">
        <v>99</v>
      </c>
    </row>
    <row r="119" spans="1:13" ht="63" hidden="1">
      <c r="A119" s="51" t="s">
        <v>130</v>
      </c>
      <c r="B119" s="43">
        <v>311</v>
      </c>
      <c r="C119" s="52">
        <v>312.1</v>
      </c>
      <c r="D119" s="55">
        <f t="shared" si="13"/>
        <v>100.35369774919616</v>
      </c>
      <c r="E119" s="56">
        <v>70</v>
      </c>
      <c r="F119" s="53">
        <v>71.37811096999339</v>
      </c>
      <c r="G119" s="45">
        <f t="shared" si="14"/>
        <v>102</v>
      </c>
      <c r="H119" s="43">
        <v>200</v>
      </c>
      <c r="I119" s="43">
        <v>290</v>
      </c>
      <c r="J119" s="45">
        <f t="shared" si="18"/>
        <v>69</v>
      </c>
      <c r="K119" s="44">
        <f t="shared" si="19"/>
        <v>85.5</v>
      </c>
      <c r="L119" s="46">
        <f t="shared" si="20"/>
        <v>92.92684887459808</v>
      </c>
      <c r="M119" s="47" t="s">
        <v>99</v>
      </c>
    </row>
    <row r="120" spans="1:13" ht="63" hidden="1">
      <c r="A120" s="51" t="s">
        <v>131</v>
      </c>
      <c r="B120" s="43">
        <v>149</v>
      </c>
      <c r="C120" s="52">
        <v>145.3</v>
      </c>
      <c r="D120" s="55">
        <f t="shared" si="13"/>
        <v>97.51677852348995</v>
      </c>
      <c r="E120" s="56">
        <v>70</v>
      </c>
      <c r="F120" s="53">
        <v>68.38917956754754</v>
      </c>
      <c r="G120" s="45">
        <f t="shared" si="14"/>
        <v>97.7</v>
      </c>
      <c r="H120" s="43">
        <v>200</v>
      </c>
      <c r="I120" s="43">
        <v>295</v>
      </c>
      <c r="J120" s="45">
        <f t="shared" si="18"/>
        <v>67.8</v>
      </c>
      <c r="K120" s="44">
        <f t="shared" si="19"/>
        <v>82.75</v>
      </c>
      <c r="L120" s="46">
        <f t="shared" si="20"/>
        <v>90.13338926174498</v>
      </c>
      <c r="M120" s="47" t="s">
        <v>99</v>
      </c>
    </row>
    <row r="121" spans="1:13" ht="63" hidden="1">
      <c r="A121" s="51" t="s">
        <v>132</v>
      </c>
      <c r="B121" s="43">
        <v>310</v>
      </c>
      <c r="C121" s="52">
        <v>304.5</v>
      </c>
      <c r="D121" s="55">
        <f t="shared" si="13"/>
        <v>98.22580645161291</v>
      </c>
      <c r="E121" s="56">
        <v>70</v>
      </c>
      <c r="F121" s="53">
        <v>73.45111150678247</v>
      </c>
      <c r="G121" s="45">
        <f t="shared" si="14"/>
        <v>104.9</v>
      </c>
      <c r="H121" s="43">
        <v>200</v>
      </c>
      <c r="I121" s="43">
        <v>259</v>
      </c>
      <c r="J121" s="45">
        <f t="shared" si="18"/>
        <v>77.2</v>
      </c>
      <c r="K121" s="44">
        <f t="shared" si="19"/>
        <v>91.05000000000001</v>
      </c>
      <c r="L121" s="46">
        <f t="shared" si="20"/>
        <v>94.63790322580647</v>
      </c>
      <c r="M121" s="47" t="s">
        <v>99</v>
      </c>
    </row>
    <row r="122" spans="1:13" ht="78.75" hidden="1">
      <c r="A122" s="51" t="s">
        <v>133</v>
      </c>
      <c r="B122" s="43">
        <v>160</v>
      </c>
      <c r="C122" s="52">
        <v>167.8</v>
      </c>
      <c r="D122" s="55">
        <f t="shared" si="13"/>
        <v>104.875</v>
      </c>
      <c r="E122" s="56">
        <v>70</v>
      </c>
      <c r="F122" s="53">
        <v>68.15103082173748</v>
      </c>
      <c r="G122" s="45">
        <f t="shared" si="14"/>
        <v>97.4</v>
      </c>
      <c r="H122" s="43">
        <v>200</v>
      </c>
      <c r="I122" s="43">
        <v>269</v>
      </c>
      <c r="J122" s="45">
        <f t="shared" si="18"/>
        <v>74.3</v>
      </c>
      <c r="K122" s="44">
        <f t="shared" si="19"/>
        <v>85.85</v>
      </c>
      <c r="L122" s="46">
        <f t="shared" si="20"/>
        <v>95.3625</v>
      </c>
      <c r="M122" s="47" t="s">
        <v>105</v>
      </c>
    </row>
    <row r="123" spans="1:13" ht="63" hidden="1">
      <c r="A123" s="51" t="s">
        <v>134</v>
      </c>
      <c r="B123" s="43">
        <v>292</v>
      </c>
      <c r="C123" s="52">
        <v>293.9</v>
      </c>
      <c r="D123" s="55">
        <f t="shared" si="13"/>
        <v>100.65068493150685</v>
      </c>
      <c r="E123" s="56">
        <v>70</v>
      </c>
      <c r="F123" s="53">
        <v>68.05445668348796</v>
      </c>
      <c r="G123" s="45">
        <f t="shared" si="14"/>
        <v>97.2</v>
      </c>
      <c r="H123" s="43">
        <v>200</v>
      </c>
      <c r="I123" s="43">
        <v>189</v>
      </c>
      <c r="J123" s="45">
        <f t="shared" si="18"/>
        <v>105.8</v>
      </c>
      <c r="K123" s="44">
        <f t="shared" si="19"/>
        <v>101.5</v>
      </c>
      <c r="L123" s="46">
        <f t="shared" si="20"/>
        <v>101.07534246575342</v>
      </c>
      <c r="M123" s="47" t="s">
        <v>94</v>
      </c>
    </row>
    <row r="124" spans="1:13" ht="63" hidden="1">
      <c r="A124" s="51" t="s">
        <v>135</v>
      </c>
      <c r="B124" s="43">
        <v>333</v>
      </c>
      <c r="C124" s="52">
        <v>328.5</v>
      </c>
      <c r="D124" s="55">
        <f t="shared" si="13"/>
        <v>98.64864864864865</v>
      </c>
      <c r="E124" s="56">
        <v>70</v>
      </c>
      <c r="F124" s="53">
        <v>68.43935865226507</v>
      </c>
      <c r="G124" s="45">
        <f t="shared" si="14"/>
        <v>97.8</v>
      </c>
      <c r="H124" s="43">
        <v>200</v>
      </c>
      <c r="I124" s="43">
        <v>303</v>
      </c>
      <c r="J124" s="45">
        <f t="shared" si="18"/>
        <v>66</v>
      </c>
      <c r="K124" s="44">
        <f t="shared" si="19"/>
        <v>81.9</v>
      </c>
      <c r="L124" s="46">
        <f t="shared" si="20"/>
        <v>90.27432432432433</v>
      </c>
      <c r="M124" s="47" t="s">
        <v>99</v>
      </c>
    </row>
    <row r="125" spans="1:13" ht="47.25" hidden="1">
      <c r="A125" s="51" t="s">
        <v>136</v>
      </c>
      <c r="B125" s="43">
        <v>335</v>
      </c>
      <c r="C125" s="52">
        <v>332.3</v>
      </c>
      <c r="D125" s="55">
        <f t="shared" si="13"/>
        <v>99.19402985074626</v>
      </c>
      <c r="E125" s="56">
        <v>70</v>
      </c>
      <c r="F125" s="53">
        <v>66.92312433604415</v>
      </c>
      <c r="G125" s="45">
        <f t="shared" si="14"/>
        <v>95.6</v>
      </c>
      <c r="H125" s="43">
        <v>200</v>
      </c>
      <c r="I125" s="43">
        <v>452</v>
      </c>
      <c r="J125" s="45">
        <f t="shared" si="18"/>
        <v>44.2</v>
      </c>
      <c r="K125" s="44">
        <f t="shared" si="19"/>
        <v>69.9</v>
      </c>
      <c r="L125" s="46">
        <f t="shared" si="20"/>
        <v>84.54701492537313</v>
      </c>
      <c r="M125" s="47" t="s">
        <v>92</v>
      </c>
    </row>
    <row r="126" spans="1:13" ht="63" hidden="1">
      <c r="A126" s="51" t="s">
        <v>137</v>
      </c>
      <c r="B126" s="43">
        <v>318</v>
      </c>
      <c r="C126" s="52">
        <v>324.1</v>
      </c>
      <c r="D126" s="55">
        <f t="shared" si="13"/>
        <v>101.9182389937107</v>
      </c>
      <c r="E126" s="56">
        <v>70</v>
      </c>
      <c r="F126" s="53">
        <v>68.70555346966391</v>
      </c>
      <c r="G126" s="45">
        <f t="shared" si="14"/>
        <v>98.2</v>
      </c>
      <c r="H126" s="43">
        <v>200</v>
      </c>
      <c r="I126" s="43">
        <v>259</v>
      </c>
      <c r="J126" s="45">
        <f t="shared" si="18"/>
        <v>77.2</v>
      </c>
      <c r="K126" s="44">
        <f t="shared" si="19"/>
        <v>87.7</v>
      </c>
      <c r="L126" s="46">
        <f t="shared" si="20"/>
        <v>94.80911949685535</v>
      </c>
      <c r="M126" s="47" t="s">
        <v>99</v>
      </c>
    </row>
    <row r="127" spans="1:13" ht="63" hidden="1">
      <c r="A127" s="51" t="s">
        <v>138</v>
      </c>
      <c r="B127" s="43">
        <v>279</v>
      </c>
      <c r="C127" s="52">
        <v>270.3</v>
      </c>
      <c r="D127" s="55">
        <f t="shared" si="13"/>
        <v>96.88172043010753</v>
      </c>
      <c r="E127" s="56">
        <v>70</v>
      </c>
      <c r="F127" s="53">
        <v>70.43638854344496</v>
      </c>
      <c r="G127" s="45">
        <f t="shared" si="14"/>
        <v>100.6</v>
      </c>
      <c r="H127" s="43">
        <v>200</v>
      </c>
      <c r="I127" s="43">
        <v>310</v>
      </c>
      <c r="J127" s="45">
        <f t="shared" si="18"/>
        <v>64.5</v>
      </c>
      <c r="K127" s="44">
        <f t="shared" si="19"/>
        <v>82.55</v>
      </c>
      <c r="L127" s="46">
        <f t="shared" si="20"/>
        <v>89.71586021505377</v>
      </c>
      <c r="M127" s="47" t="s">
        <v>99</v>
      </c>
    </row>
    <row r="128" spans="1:13" ht="63" hidden="1">
      <c r="A128" s="51" t="s">
        <v>139</v>
      </c>
      <c r="B128" s="43">
        <v>318</v>
      </c>
      <c r="C128" s="52">
        <v>311.4</v>
      </c>
      <c r="D128" s="55">
        <f t="shared" si="13"/>
        <v>97.92452830188678</v>
      </c>
      <c r="E128" s="56">
        <v>70</v>
      </c>
      <c r="F128" s="53">
        <v>64.63232506132431</v>
      </c>
      <c r="G128" s="45">
        <f t="shared" si="14"/>
        <v>92.3</v>
      </c>
      <c r="H128" s="43">
        <v>200</v>
      </c>
      <c r="I128" s="43">
        <v>362</v>
      </c>
      <c r="J128" s="45">
        <f t="shared" si="18"/>
        <v>55.2</v>
      </c>
      <c r="K128" s="44">
        <f t="shared" si="19"/>
        <v>73.75</v>
      </c>
      <c r="L128" s="46">
        <f t="shared" si="20"/>
        <v>85.83726415094338</v>
      </c>
      <c r="M128" s="47" t="s">
        <v>99</v>
      </c>
    </row>
    <row r="129" spans="1:13" ht="63" hidden="1">
      <c r="A129" s="51" t="s">
        <v>140</v>
      </c>
      <c r="B129" s="43">
        <v>312</v>
      </c>
      <c r="C129" s="52">
        <v>311.3</v>
      </c>
      <c r="D129" s="55">
        <f t="shared" si="13"/>
        <v>99.77564102564102</v>
      </c>
      <c r="E129" s="56">
        <v>70</v>
      </c>
      <c r="F129" s="53">
        <v>71.64152917484265</v>
      </c>
      <c r="G129" s="45">
        <f t="shared" si="14"/>
        <v>102.3</v>
      </c>
      <c r="H129" s="43">
        <v>200</v>
      </c>
      <c r="I129" s="43">
        <v>313</v>
      </c>
      <c r="J129" s="45">
        <f t="shared" si="18"/>
        <v>63.9</v>
      </c>
      <c r="K129" s="44">
        <f t="shared" si="19"/>
        <v>83.1</v>
      </c>
      <c r="L129" s="46">
        <f t="shared" si="20"/>
        <v>91.43782051282051</v>
      </c>
      <c r="M129" s="47" t="s">
        <v>99</v>
      </c>
    </row>
    <row r="130" spans="1:13" ht="63" hidden="1">
      <c r="A130" s="51" t="s">
        <v>141</v>
      </c>
      <c r="B130" s="43">
        <v>160</v>
      </c>
      <c r="C130" s="52">
        <v>161.6</v>
      </c>
      <c r="D130" s="55">
        <f t="shared" si="13"/>
        <v>101</v>
      </c>
      <c r="E130" s="56">
        <v>70</v>
      </c>
      <c r="F130" s="53">
        <v>64.19241321722534</v>
      </c>
      <c r="G130" s="45">
        <f t="shared" si="14"/>
        <v>91.7</v>
      </c>
      <c r="H130" s="43">
        <v>200</v>
      </c>
      <c r="I130" s="43">
        <v>237</v>
      </c>
      <c r="J130" s="45">
        <f t="shared" si="18"/>
        <v>84.4</v>
      </c>
      <c r="K130" s="44">
        <f t="shared" si="19"/>
        <v>88.05000000000001</v>
      </c>
      <c r="L130" s="46">
        <f t="shared" si="20"/>
        <v>94.525</v>
      </c>
      <c r="M130" s="47" t="s">
        <v>99</v>
      </c>
    </row>
    <row r="131" spans="1:13" ht="63" hidden="1">
      <c r="A131" s="51" t="s">
        <v>142</v>
      </c>
      <c r="B131" s="43">
        <v>105</v>
      </c>
      <c r="C131" s="52">
        <v>108.1</v>
      </c>
      <c r="D131" s="55">
        <f t="shared" si="13"/>
        <v>102.95238095238095</v>
      </c>
      <c r="E131" s="56">
        <v>70</v>
      </c>
      <c r="F131" s="53">
        <v>65.29726677291961</v>
      </c>
      <c r="G131" s="45">
        <f t="shared" si="14"/>
        <v>93.3</v>
      </c>
      <c r="H131" s="43">
        <v>200</v>
      </c>
      <c r="I131" s="43">
        <v>130</v>
      </c>
      <c r="J131" s="45">
        <f t="shared" si="18"/>
        <v>153.8</v>
      </c>
      <c r="K131" s="44">
        <f t="shared" si="19"/>
        <v>123.55000000000001</v>
      </c>
      <c r="L131" s="46">
        <f t="shared" si="20"/>
        <v>113.25119047619049</v>
      </c>
      <c r="M131" s="47" t="s">
        <v>94</v>
      </c>
    </row>
    <row r="132" spans="1:13" ht="78.75" hidden="1">
      <c r="A132" s="51" t="s">
        <v>143</v>
      </c>
      <c r="B132" s="43">
        <v>60</v>
      </c>
      <c r="C132" s="52">
        <v>56.4</v>
      </c>
      <c r="D132" s="55">
        <f t="shared" si="13"/>
        <v>94</v>
      </c>
      <c r="E132" s="56">
        <v>70</v>
      </c>
      <c r="F132" s="53">
        <v>72.02569141815489</v>
      </c>
      <c r="G132" s="45">
        <f t="shared" si="14"/>
        <v>102.9</v>
      </c>
      <c r="H132" s="43">
        <v>200</v>
      </c>
      <c r="I132" s="43">
        <v>186</v>
      </c>
      <c r="J132" s="45">
        <f t="shared" si="18"/>
        <v>107.5</v>
      </c>
      <c r="K132" s="44">
        <f t="shared" si="19"/>
        <v>105.2</v>
      </c>
      <c r="L132" s="46">
        <f t="shared" si="20"/>
        <v>99.6</v>
      </c>
      <c r="M132" s="47" t="s">
        <v>105</v>
      </c>
    </row>
    <row r="133" spans="1:13" ht="63" hidden="1">
      <c r="A133" s="30" t="s">
        <v>144</v>
      </c>
      <c r="B133" s="43">
        <v>50</v>
      </c>
      <c r="C133" s="43">
        <v>30.2</v>
      </c>
      <c r="D133" s="55">
        <f t="shared" si="13"/>
        <v>60.4</v>
      </c>
      <c r="E133" s="59">
        <v>70</v>
      </c>
      <c r="F133" s="54">
        <v>69.78909013537594</v>
      </c>
      <c r="G133" s="45">
        <f t="shared" si="14"/>
        <v>99.7</v>
      </c>
      <c r="H133" s="59">
        <v>200</v>
      </c>
      <c r="I133" s="59">
        <v>483</v>
      </c>
      <c r="J133" s="45">
        <f t="shared" si="18"/>
        <v>41.4</v>
      </c>
      <c r="K133" s="44">
        <f t="shared" si="19"/>
        <v>70.55</v>
      </c>
      <c r="L133" s="46">
        <f t="shared" si="20"/>
        <v>65.475</v>
      </c>
      <c r="M133" s="47" t="s">
        <v>145</v>
      </c>
    </row>
    <row r="134" spans="1:13" ht="47.25" hidden="1">
      <c r="A134" s="51" t="s">
        <v>146</v>
      </c>
      <c r="B134" s="43">
        <v>20</v>
      </c>
      <c r="C134" s="43">
        <v>19.4</v>
      </c>
      <c r="D134" s="55">
        <f t="shared" si="13"/>
        <v>97</v>
      </c>
      <c r="E134" s="56">
        <v>70</v>
      </c>
      <c r="F134" s="53">
        <v>63.73949405870907</v>
      </c>
      <c r="G134" s="45">
        <f t="shared" si="14"/>
        <v>91.1</v>
      </c>
      <c r="H134" s="43">
        <v>200</v>
      </c>
      <c r="I134" s="43">
        <v>629</v>
      </c>
      <c r="J134" s="45">
        <f t="shared" si="18"/>
        <v>31.8</v>
      </c>
      <c r="K134" s="44">
        <f t="shared" si="19"/>
        <v>61.449999999999996</v>
      </c>
      <c r="L134" s="46">
        <f t="shared" si="20"/>
        <v>79.225</v>
      </c>
      <c r="M134" s="47" t="s">
        <v>92</v>
      </c>
    </row>
    <row r="135" spans="1:13" ht="63" hidden="1">
      <c r="A135" s="41" t="s">
        <v>147</v>
      </c>
      <c r="B135" s="43">
        <v>335</v>
      </c>
      <c r="C135" s="43">
        <v>351</v>
      </c>
      <c r="D135" s="55">
        <f t="shared" si="13"/>
        <v>104.77611940298507</v>
      </c>
      <c r="E135" s="56">
        <v>70</v>
      </c>
      <c r="F135" s="43">
        <v>53.7</v>
      </c>
      <c r="G135" s="45">
        <f t="shared" si="14"/>
        <v>76.7</v>
      </c>
      <c r="H135" s="43">
        <v>200</v>
      </c>
      <c r="I135" s="43">
        <v>160</v>
      </c>
      <c r="J135" s="45">
        <f t="shared" si="18"/>
        <v>125</v>
      </c>
      <c r="K135" s="44">
        <f t="shared" si="19"/>
        <v>100.85</v>
      </c>
      <c r="L135" s="46">
        <f t="shared" si="20"/>
        <v>102.81305970149253</v>
      </c>
      <c r="M135" s="47" t="s">
        <v>94</v>
      </c>
    </row>
    <row r="136" spans="1:13" ht="63" hidden="1">
      <c r="A136" s="41" t="s">
        <v>148</v>
      </c>
      <c r="B136" s="43">
        <v>331</v>
      </c>
      <c r="C136" s="43">
        <v>335</v>
      </c>
      <c r="D136" s="55">
        <f t="shared" si="13"/>
        <v>101.2084592145015</v>
      </c>
      <c r="E136" s="56">
        <v>70</v>
      </c>
      <c r="F136" s="43">
        <v>69.2</v>
      </c>
      <c r="G136" s="45">
        <f t="shared" si="14"/>
        <v>98.9</v>
      </c>
      <c r="H136" s="43">
        <v>200</v>
      </c>
      <c r="I136" s="43">
        <v>288</v>
      </c>
      <c r="J136" s="45">
        <f t="shared" si="18"/>
        <v>69.4</v>
      </c>
      <c r="K136" s="44">
        <f t="shared" si="19"/>
        <v>84.15</v>
      </c>
      <c r="L136" s="46">
        <f t="shared" si="20"/>
        <v>92.67922960725076</v>
      </c>
      <c r="M136" s="47" t="s">
        <v>99</v>
      </c>
    </row>
    <row r="137" spans="1:13" ht="63" hidden="1">
      <c r="A137" s="41" t="s">
        <v>149</v>
      </c>
      <c r="B137" s="43">
        <v>305</v>
      </c>
      <c r="C137" s="43">
        <v>302</v>
      </c>
      <c r="D137" s="55">
        <f t="shared" si="13"/>
        <v>99.01639344262296</v>
      </c>
      <c r="E137" s="56">
        <v>70</v>
      </c>
      <c r="F137" s="43">
        <v>67.4</v>
      </c>
      <c r="G137" s="45">
        <f t="shared" si="14"/>
        <v>96.3</v>
      </c>
      <c r="H137" s="43">
        <v>200</v>
      </c>
      <c r="I137" s="43">
        <v>103</v>
      </c>
      <c r="J137" s="45">
        <f t="shared" si="18"/>
        <v>194.2</v>
      </c>
      <c r="K137" s="44">
        <f t="shared" si="19"/>
        <v>145.25</v>
      </c>
      <c r="L137" s="46">
        <f t="shared" si="20"/>
        <v>122.13319672131148</v>
      </c>
      <c r="M137" s="47" t="s">
        <v>94</v>
      </c>
    </row>
    <row r="138" spans="1:13" ht="63" hidden="1">
      <c r="A138" s="41" t="s">
        <v>150</v>
      </c>
      <c r="B138" s="43">
        <v>125</v>
      </c>
      <c r="C138" s="43">
        <v>129</v>
      </c>
      <c r="D138" s="55">
        <f t="shared" si="13"/>
        <v>103.2</v>
      </c>
      <c r="E138" s="56">
        <v>70</v>
      </c>
      <c r="F138" s="43">
        <v>63.5</v>
      </c>
      <c r="G138" s="45">
        <f t="shared" si="14"/>
        <v>90.7</v>
      </c>
      <c r="H138" s="43">
        <v>200</v>
      </c>
      <c r="I138" s="43">
        <v>154</v>
      </c>
      <c r="J138" s="45">
        <f t="shared" si="18"/>
        <v>129.9</v>
      </c>
      <c r="K138" s="44">
        <f t="shared" si="19"/>
        <v>110.30000000000001</v>
      </c>
      <c r="L138" s="46">
        <f t="shared" si="20"/>
        <v>106.75</v>
      </c>
      <c r="M138" s="47" t="s">
        <v>94</v>
      </c>
    </row>
    <row r="139" spans="1:13" ht="63" hidden="1">
      <c r="A139" s="41" t="s">
        <v>151</v>
      </c>
      <c r="B139" s="43">
        <v>202</v>
      </c>
      <c r="C139" s="43">
        <v>206</v>
      </c>
      <c r="D139" s="55">
        <f t="shared" si="13"/>
        <v>101.98019801980197</v>
      </c>
      <c r="E139" s="56">
        <v>70</v>
      </c>
      <c r="F139" s="43">
        <v>53</v>
      </c>
      <c r="G139" s="45">
        <f t="shared" si="14"/>
        <v>75.7</v>
      </c>
      <c r="H139" s="43">
        <v>200</v>
      </c>
      <c r="I139" s="43">
        <v>293</v>
      </c>
      <c r="J139" s="45">
        <f t="shared" si="18"/>
        <v>68.3</v>
      </c>
      <c r="K139" s="44">
        <f t="shared" si="19"/>
        <v>72</v>
      </c>
      <c r="L139" s="46">
        <f t="shared" si="20"/>
        <v>86.99009900990099</v>
      </c>
      <c r="M139" s="47" t="s">
        <v>99</v>
      </c>
    </row>
    <row r="140" spans="1:13" ht="63" hidden="1">
      <c r="A140" s="41" t="s">
        <v>152</v>
      </c>
      <c r="B140" s="43">
        <v>165</v>
      </c>
      <c r="C140" s="43">
        <v>211</v>
      </c>
      <c r="D140" s="55">
        <f t="shared" si="13"/>
        <v>127.87878787878788</v>
      </c>
      <c r="E140" s="43">
        <v>70</v>
      </c>
      <c r="F140" s="43">
        <v>55.6</v>
      </c>
      <c r="G140" s="45">
        <f t="shared" si="14"/>
        <v>79.4</v>
      </c>
      <c r="H140" s="43">
        <v>200</v>
      </c>
      <c r="I140" s="43">
        <v>55</v>
      </c>
      <c r="J140" s="45">
        <f t="shared" si="18"/>
        <v>363.6</v>
      </c>
      <c r="K140" s="44">
        <f t="shared" si="19"/>
        <v>221.5</v>
      </c>
      <c r="L140" s="46">
        <f t="shared" si="20"/>
        <v>174.68939393939394</v>
      </c>
      <c r="M140" s="47" t="s">
        <v>94</v>
      </c>
    </row>
    <row r="141" spans="1:13" ht="63" hidden="1">
      <c r="A141" s="41" t="s">
        <v>153</v>
      </c>
      <c r="B141" s="43">
        <v>110</v>
      </c>
      <c r="C141" s="43">
        <v>128</v>
      </c>
      <c r="D141" s="55">
        <f>(C141/B141)*100</f>
        <v>116.36363636363636</v>
      </c>
      <c r="E141" s="43">
        <v>70</v>
      </c>
      <c r="F141" s="43">
        <v>55.7</v>
      </c>
      <c r="G141" s="45">
        <f>ROUND((F141/E141)*100,1)</f>
        <v>79.6</v>
      </c>
      <c r="H141" s="43">
        <v>200</v>
      </c>
      <c r="I141" s="43">
        <v>370</v>
      </c>
      <c r="J141" s="45">
        <f t="shared" si="18"/>
        <v>54.1</v>
      </c>
      <c r="K141" s="44">
        <f t="shared" si="19"/>
        <v>66.85</v>
      </c>
      <c r="L141" s="46">
        <f t="shared" si="20"/>
        <v>91.60681818181817</v>
      </c>
      <c r="M141" s="47" t="s">
        <v>99</v>
      </c>
    </row>
    <row r="142" spans="1:13" ht="63" hidden="1">
      <c r="A142" s="30" t="s">
        <v>154</v>
      </c>
      <c r="B142" s="43">
        <v>32</v>
      </c>
      <c r="C142" s="43">
        <v>21</v>
      </c>
      <c r="D142" s="55">
        <f>(C142/B142)*100</f>
        <v>65.625</v>
      </c>
      <c r="E142" s="59">
        <v>70</v>
      </c>
      <c r="F142" s="59">
        <v>26</v>
      </c>
      <c r="G142" s="45">
        <f>ROUND((F142/E142)*100,1)</f>
        <v>37.1</v>
      </c>
      <c r="H142" s="59">
        <v>200</v>
      </c>
      <c r="I142" s="60">
        <v>520</v>
      </c>
      <c r="J142" s="45">
        <f t="shared" si="18"/>
        <v>38.5</v>
      </c>
      <c r="K142" s="44">
        <f t="shared" si="19"/>
        <v>37.8</v>
      </c>
      <c r="L142" s="46">
        <f t="shared" si="20"/>
        <v>51.7125</v>
      </c>
      <c r="M142" s="47" t="s">
        <v>145</v>
      </c>
    </row>
    <row r="143" spans="1:13" ht="63">
      <c r="A143" s="30" t="s">
        <v>15</v>
      </c>
      <c r="B143" s="30">
        <f>B142+B141+B140+B139+B138+B137+B136+B135+B134+B133+B132+B131+B130+B129+B128+B127+B126+B125+B124+B123+B122+B121+B120+B119+B118+B117+B116+B115+B114+B113+B112+B111+B110+B109+B108+B107+B106+B105+B104+B103+B102+B101+B100+B99+B98+B97+B96+B95+B94+B93+B92+B91+B90+B89+B88+B87+B86+B85+B84+B83+B82+B81+B80+B79+B78+B77+B76+B75+B74+B73+B72+B71+B70+B69+B68+B67+B66+B65+B64+B63+B62+B61+B60+B59+B58+B57+B56+B55+B54+B53+B52+B51+B50+B49+B48+B47+B46+B45+B44+B43+B42+B41+B40+B39</f>
        <v>18892</v>
      </c>
      <c r="C143" s="61">
        <f>C142+C141+C140+C139+C138+C137+C136+C135+C134+C133+C132+C131+C130+C129+C128+C127+C126+C125+C124+C123+C122+C121+C120+C119+C118+C117+C116+C115+C114+C113+C112+C111+C110+C109+C108+C107+C106+C105+C104+C103+C102+C101+C100+C99+C98+C97+C96+C95+C94+C93+C92+C91+C90+C89+C88+C87+C86+C85+C84+C83+C82+C81+C80+C79+C78+C77+C76+C75+C74+C73+C72+C71+C70+C69+C68+C67+C66+C65+C64+C63+C62+C61+C60+C59+C58+C57+C56+C55+C54+C53+C52+C51+C50+C49+C48+C47+C46+C45+C44+C43+C42+C41+C40+C39</f>
        <v>18900.9</v>
      </c>
      <c r="D143" s="55">
        <f>(C143/B143)*100</f>
        <v>100.04710988778321</v>
      </c>
      <c r="E143" s="62">
        <v>70</v>
      </c>
      <c r="F143" s="61">
        <f>(F142+F141+F140+F139+F138+F137+F136+F135+F134+F133+F132+F131+F130+F129+F128+F127+F126+F125+F124+F123+F122+F121+F120+F119+F118+F117+F116+F115+F114+F113+F112+F111+F110+F109+F108+F107+F106+F105+F104+F103+F102+F101+F100+F99+F98+F97+F96+F95+F94+F93+F92+F91+F90+F89+F88+F87+F86+F85+F84+F83+F82+F81+F80+F79+F78+F77+F76+F75+F74+F73+F72+F71+F70+F69+F68+F67+F66+F65+F64+F63+F62+F61+F60+F59+F58+F57+F56+F55+F54+F53+F52+F51+F50+F49+F48+F47+F46+F45+F44+F43+F42+F41+F40+F39)/104</f>
        <v>61.94566720513036</v>
      </c>
      <c r="G143" s="45">
        <f>ROUND((F143/E143)*100,1)</f>
        <v>88.5</v>
      </c>
      <c r="H143" s="63">
        <v>200</v>
      </c>
      <c r="I143" s="61">
        <f>(I142+I141+I140+I139+I138+I137+I136+I135+I134+I133+I132+I131+I130+I129+I128+I127+I126+I125+I124+I123+I122+I121+I120+I119+I118+I117+I116+I115+I114+I113+I112+I111+I110+I109+I108+I107+I106+I105+I104+I103+I102+I101+I100+I99+I98+I97+I96+I95+I94+I93+I92+I91+I90+I89+I88+I87+I86+I85+I84+I83+I82+I81+I80+I79+I78+I77+I76+I75+I74+I73+I72+I71+I70+I69+I68+I67+I66+I65+I64+I63+I62+I61+I60+I59+I58+I57+I56+I55+I54+I53+I52+I51+I50+I49+I48+I47+I46+I45+I44+I43+I42+I41+I40+I39)/104</f>
        <v>231.3653846153846</v>
      </c>
      <c r="J143" s="45">
        <f t="shared" si="18"/>
        <v>86.4</v>
      </c>
      <c r="K143" s="44">
        <f t="shared" si="19"/>
        <v>87.45</v>
      </c>
      <c r="L143" s="46">
        <f t="shared" si="20"/>
        <v>93.7485549438916</v>
      </c>
      <c r="M143" s="47" t="s">
        <v>99</v>
      </c>
    </row>
    <row r="144" spans="1:13" ht="63">
      <c r="A144" s="30" t="s">
        <v>166</v>
      </c>
      <c r="B144" s="30">
        <f>B37+B143</f>
        <v>22878</v>
      </c>
      <c r="C144" s="61">
        <f>C37+C143</f>
        <v>22862.9</v>
      </c>
      <c r="D144" s="55">
        <f>(C144/B144)*100</f>
        <v>99.93399772707406</v>
      </c>
      <c r="E144" s="30">
        <v>71</v>
      </c>
      <c r="F144" s="50">
        <f>(F143+F37)/2</f>
        <v>64.29057553804907</v>
      </c>
      <c r="G144" s="30">
        <f>ROUND((F144/E144)*100,1)</f>
        <v>90.6</v>
      </c>
      <c r="H144" s="30">
        <v>193</v>
      </c>
      <c r="I144" s="50">
        <f>(I143+I37)/2</f>
        <v>225.19882133995037</v>
      </c>
      <c r="J144" s="45">
        <f t="shared" si="18"/>
        <v>85.7</v>
      </c>
      <c r="K144" s="44">
        <f t="shared" si="19"/>
        <v>88.15</v>
      </c>
      <c r="L144" s="46">
        <f t="shared" si="20"/>
        <v>94.04199886353703</v>
      </c>
      <c r="M144" s="47" t="s">
        <v>99</v>
      </c>
    </row>
    <row r="145" spans="1:13" ht="15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</sheetData>
  <sheetProtection/>
  <mergeCells count="9">
    <mergeCell ref="A38:L38"/>
    <mergeCell ref="M3:M4"/>
    <mergeCell ref="A5:L5"/>
    <mergeCell ref="B2:D3"/>
    <mergeCell ref="E2:K2"/>
    <mergeCell ref="L2:L4"/>
    <mergeCell ref="E3:G3"/>
    <mergeCell ref="H3:J3"/>
    <mergeCell ref="K3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2013-07-16T09:58:27Z</dcterms:modified>
  <cp:category/>
  <cp:version/>
  <cp:contentType/>
  <cp:contentStatus/>
</cp:coreProperties>
</file>