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4" sheetId="1" r:id="rId1"/>
    <sheet name="Лист1" sheetId="2" r:id="rId2"/>
  </sheets>
  <definedNames>
    <definedName name="_xlnm.Print_Titles" localSheetId="0">'Лист4'!$2:$4</definedName>
    <definedName name="_xlnm.Print_Area" localSheetId="1">'Лист1'!#REF!</definedName>
    <definedName name="_xlnm.Print_Area" localSheetId="0">'Лист4'!$A$1:$M$157</definedName>
  </definedNames>
  <calcPr fullCalcOnLoad="1"/>
</workbook>
</file>

<file path=xl/sharedStrings.xml><?xml version="1.0" encoding="utf-8"?>
<sst xmlns="http://schemas.openxmlformats.org/spreadsheetml/2006/main" count="346" uniqueCount="163">
  <si>
    <t>Критерий "количество потребителей муниципальных услуг"</t>
  </si>
  <si>
    <t>Фактическое значение показателя, характеризующего качество К3.1 факт</t>
  </si>
  <si>
    <t>Плановое значение показателя, характеризующего качество К3.2</t>
  </si>
  <si>
    <t>Фактическое значение показателя, характеризующего качество К3.2 факт</t>
  </si>
  <si>
    <t>Оценка выполнения муниципального задания по критерию" качество оказания муниципальных услуг)</t>
  </si>
  <si>
    <t>Итоговая оценка выполнения муниципального задания</t>
  </si>
  <si>
    <t>Критерии качества муниципальных услуг</t>
  </si>
  <si>
    <t>Фактическое количество потребителей муниципальных услуг (фактическое количество муниципальных услуг)                  К2ф</t>
  </si>
  <si>
    <t>Оценка выполнения муниципального задания по критерию "количество потребителей муниципальных услуг"                        К2</t>
  </si>
  <si>
    <t>Плановое количество потребителей муниципальных услуг (плановое количество муниципальных услуг)                     К2пл</t>
  </si>
  <si>
    <t>Плановое значение показателя, характеризующего качество           К3.1</t>
  </si>
  <si>
    <t>Наименовние учреждения</t>
  </si>
  <si>
    <t xml:space="preserve"> Критерий качества"средняя посещаемость в МДОУ"</t>
  </si>
  <si>
    <t>Итого</t>
  </si>
  <si>
    <t xml:space="preserve"> Критерий качества"Заболеваемость" </t>
  </si>
  <si>
    <t>МДОУ компенсирующей направленности    для детей с  12-24 час. Пребыванием</t>
  </si>
  <si>
    <t>МДОУ общеразвивающей направленности   с 12 час. Пребыванием</t>
  </si>
  <si>
    <t xml:space="preserve"> МБДОУ16 " Колобок"</t>
  </si>
  <si>
    <t xml:space="preserve"> МБДОУ№75</t>
  </si>
  <si>
    <t xml:space="preserve"> МБДОУ №85</t>
  </si>
  <si>
    <t xml:space="preserve"> МБДОУ №139</t>
  </si>
  <si>
    <t xml:space="preserve"> МБДОУ №106</t>
  </si>
  <si>
    <t xml:space="preserve"> МБДОУ№159</t>
  </si>
  <si>
    <t xml:space="preserve"> МБДОУ№173</t>
  </si>
  <si>
    <t xml:space="preserve"> МБДОУ №185</t>
  </si>
  <si>
    <t xml:space="preserve"> МБДОУ №83</t>
  </si>
  <si>
    <t xml:space="preserve"> МБДОУ №55</t>
  </si>
  <si>
    <t xml:space="preserve"> МБДОУ №167</t>
  </si>
  <si>
    <t xml:space="preserve"> МБДОУ №104</t>
  </si>
  <si>
    <t xml:space="preserve"> МБДОУ №214</t>
  </si>
  <si>
    <t xml:space="preserve"> МБДОУ №201</t>
  </si>
  <si>
    <t xml:space="preserve"> МБДОУ №123</t>
  </si>
  <si>
    <t xml:space="preserve"> МБДОУ № 153</t>
  </si>
  <si>
    <t xml:space="preserve"> МБДОУ №235</t>
  </si>
  <si>
    <t xml:space="preserve"> МБДОУ №115</t>
  </si>
  <si>
    <t xml:space="preserve"> МБДОУ №40</t>
  </si>
  <si>
    <t xml:space="preserve"> МБДОУ №226</t>
  </si>
  <si>
    <t>МБДОУ №9</t>
  </si>
  <si>
    <t>МБДОУ №18</t>
  </si>
  <si>
    <t>МБДОУ №46</t>
  </si>
  <si>
    <t>МБДОУ №52</t>
  </si>
  <si>
    <t>МБДОУ №60</t>
  </si>
  <si>
    <t>МБДОУ №62</t>
  </si>
  <si>
    <t>МБДОУ №63</t>
  </si>
  <si>
    <t>МБДОУ №64</t>
  </si>
  <si>
    <t>МБДОУ №72</t>
  </si>
  <si>
    <t>МБДОУ №80</t>
  </si>
  <si>
    <t>МБДОУ №107</t>
  </si>
  <si>
    <t>МБДОУ №119</t>
  </si>
  <si>
    <t>МБДОУ №125</t>
  </si>
  <si>
    <t>МБДОУ №133</t>
  </si>
  <si>
    <t>МБДОУ №135</t>
  </si>
  <si>
    <t>МБДОУ №142</t>
  </si>
  <si>
    <t>МБДОУ №143</t>
  </si>
  <si>
    <t>МБДОУ №150</t>
  </si>
  <si>
    <t>МБДОУ №155</t>
  </si>
  <si>
    <t>МБДОУ №165</t>
  </si>
  <si>
    <t>МБДОУ №168</t>
  </si>
  <si>
    <t>МБДОУ №171</t>
  </si>
  <si>
    <t>МБДОУ №172</t>
  </si>
  <si>
    <t>МБДОУ №179</t>
  </si>
  <si>
    <t>МБДОУ №197</t>
  </si>
  <si>
    <t>МБДОУ №224</t>
  </si>
  <si>
    <t>МБДОУ №225</t>
  </si>
  <si>
    <t>МБДОУ №232</t>
  </si>
  <si>
    <t>МБДОУ №233</t>
  </si>
  <si>
    <t>МБДОУ №242</t>
  </si>
  <si>
    <t>МБДОУ №78</t>
  </si>
  <si>
    <t>МБДОУ №111</t>
  </si>
  <si>
    <t>МБДОУ №112</t>
  </si>
  <si>
    <t>МБДОУ №118</t>
  </si>
  <si>
    <t>МБДОУ №144</t>
  </si>
  <si>
    <t>МБДОУ №151</t>
  </si>
  <si>
    <t>МБДОУ №152</t>
  </si>
  <si>
    <t>МБДОУ №156</t>
  </si>
  <si>
    <t>МБДОУ №157</t>
  </si>
  <si>
    <t>МБДОУ №166</t>
  </si>
  <si>
    <t>МБДОУ №184</t>
  </si>
  <si>
    <t>МБДОУ №211</t>
  </si>
  <si>
    <t>МБДОУ №215</t>
  </si>
  <si>
    <t>МБДОУ №216</t>
  </si>
  <si>
    <t>Интерпритация оценки</t>
  </si>
  <si>
    <t>Оценка выполнения муниципального задания по критерию качества"Заболеваемость"</t>
  </si>
  <si>
    <t>Муниципальное задание   выполнено в полном объеме</t>
  </si>
  <si>
    <t>Муниципальное задание  перевыполнено</t>
  </si>
  <si>
    <t>МБДОУ №17</t>
  </si>
  <si>
    <t>МБДОУ №7</t>
  </si>
  <si>
    <t>МБДОУ №8</t>
  </si>
  <si>
    <t>МБДОУ №31</t>
  </si>
  <si>
    <t>МБДОУ №54</t>
  </si>
  <si>
    <t>МБДОУ №94</t>
  </si>
  <si>
    <t>МБДОУ № 169</t>
  </si>
  <si>
    <t>МБДОУ "Сказка"</t>
  </si>
  <si>
    <t>МАДОУ № 45</t>
  </si>
  <si>
    <t>МАДОУ № 223</t>
  </si>
  <si>
    <t>МАДОУ № 253</t>
  </si>
  <si>
    <t>МАДОУ № 257</t>
  </si>
  <si>
    <t>МАДОУ № 258</t>
  </si>
  <si>
    <t>МАДОУ № 186</t>
  </si>
  <si>
    <t>МБДОУ № 101</t>
  </si>
  <si>
    <t>МБДОУ № 84</t>
  </si>
  <si>
    <t>МБДОУ № 65</t>
  </si>
  <si>
    <t>МБДОУ № 170</t>
  </si>
  <si>
    <t>МБДОУ № 210</t>
  </si>
  <si>
    <t>МБДОУ № 209</t>
  </si>
  <si>
    <t>Всего</t>
  </si>
  <si>
    <t>Муниципальное задание  не  выполнено</t>
  </si>
  <si>
    <t xml:space="preserve">МБДОУ № 2 </t>
  </si>
  <si>
    <t>МБДОУ № 6</t>
  </si>
  <si>
    <t>МБДОУ  № 13</t>
  </si>
  <si>
    <t>МБДОУ № 15</t>
  </si>
  <si>
    <t xml:space="preserve">МБДОУ № 20 </t>
  </si>
  <si>
    <t xml:space="preserve">МАДОУ  № 33 </t>
  </si>
  <si>
    <t>МБДОУ № 38</t>
  </si>
  <si>
    <t xml:space="preserve">МБДОУ № 58 </t>
  </si>
  <si>
    <t>МБДОУ № 105</t>
  </si>
  <si>
    <t>МБДОУ № 124</t>
  </si>
  <si>
    <t xml:space="preserve">МБДОУ № 128 </t>
  </si>
  <si>
    <t>МБДОУ № 130</t>
  </si>
  <si>
    <t xml:space="preserve">МБДОУ № 136 </t>
  </si>
  <si>
    <t xml:space="preserve">МБДОУ  №141 </t>
  </si>
  <si>
    <t>МБДОУ № 199</t>
  </si>
  <si>
    <t xml:space="preserve">МБДОУ № 162 </t>
  </si>
  <si>
    <t>МБДОУ  №183</t>
  </si>
  <si>
    <t>МБДОУ № 207</t>
  </si>
  <si>
    <t>МБДОУ № 217</t>
  </si>
  <si>
    <t>МБДОУ № 218</t>
  </si>
  <si>
    <t>МБДОУ № 222</t>
  </si>
  <si>
    <t>МБДОУ № 229</t>
  </si>
  <si>
    <t xml:space="preserve">МБДОУ №231 </t>
  </si>
  <si>
    <t>МБДОУ № 244</t>
  </si>
  <si>
    <t>МБДОУ  № 246</t>
  </si>
  <si>
    <t>МАДОУ № 90</t>
  </si>
  <si>
    <t>МАДОУ № 43</t>
  </si>
  <si>
    <t>МАДОУ № 178</t>
  </si>
  <si>
    <t>МБДОУ №104</t>
  </si>
  <si>
    <t>МБДОУ №201</t>
  </si>
  <si>
    <t>Муниципальное задание  выполнено в полном объеме</t>
  </si>
  <si>
    <t>МАДОУ № 254</t>
  </si>
  <si>
    <t>МБДОУ №14</t>
  </si>
  <si>
    <t>МБДОУ №103</t>
  </si>
  <si>
    <t>МБДОУ №110</t>
  </si>
  <si>
    <t>МБДОУ № 174</t>
  </si>
  <si>
    <t>МБДОУ № 175</t>
  </si>
  <si>
    <t>МБДОУ № 176</t>
  </si>
  <si>
    <t>МБДОУ  №188</t>
  </si>
  <si>
    <t>МБДОУ  №190</t>
  </si>
  <si>
    <t>МБДОУ № 221</t>
  </si>
  <si>
    <t>МБДОУ  №132</t>
  </si>
  <si>
    <t>Кристаллик</t>
  </si>
  <si>
    <t>Ивушка</t>
  </si>
  <si>
    <t>МБДОУ №194</t>
  </si>
  <si>
    <t xml:space="preserve">МБДОУ № 50 </t>
  </si>
  <si>
    <t xml:space="preserve">МБДОУ № 91 </t>
  </si>
  <si>
    <t>МБДОУ № 16зав</t>
  </si>
  <si>
    <t>МБДОУ № 148</t>
  </si>
  <si>
    <t>МБДОУ № 94</t>
  </si>
  <si>
    <t>Отчет о выполнении  муниципального задания за     2014 год по  МДОУ</t>
  </si>
  <si>
    <t>МБДОУ  №1</t>
  </si>
  <si>
    <t>Оценка выполнения муниципального задания по критерию качества "средняя посещаемость</t>
  </si>
  <si>
    <t>МДОУ компенсирующей направленности для детей с 12-24 час. пребыванием</t>
  </si>
  <si>
    <t>МДОУ общеразвивающей направленности с 12 час. пребыванием</t>
  </si>
  <si>
    <t>Отчет о выполнении  муниципального задания за 2014 года по  МДОУ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</si>
</sst>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00"/>
    <numFmt numFmtId="169" formatCode="0.000000000"/>
    <numFmt numFmtId="170" formatCode="0.0000000000"/>
    <numFmt numFmtId="171" formatCode="0.0000000"/>
    <numFmt numFmtId="172" formatCode="0.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1" fillId="0" borderId="10" xfId="0" applyFont="1" applyBorder="1" applyAlignment="1">
      <alignment horizontal="justify" vertical="center" wrapText="1"/>
    </xf>
    <xf numFmtId="0" fontId="41" fillId="7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1" fontId="43" fillId="0" borderId="10" xfId="0" applyNumberFormat="1" applyFont="1" applyBorder="1" applyAlignment="1">
      <alignment/>
    </xf>
    <xf numFmtId="0" fontId="43" fillId="0" borderId="0" xfId="0" applyFont="1" applyFill="1" applyAlignment="1">
      <alignment/>
    </xf>
    <xf numFmtId="164" fontId="45" fillId="7" borderId="10" xfId="0" applyNumberFormat="1" applyFont="1" applyFill="1" applyBorder="1" applyAlignment="1">
      <alignment/>
    </xf>
    <xf numFmtId="16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right" vertical="center" wrapText="1"/>
    </xf>
    <xf numFmtId="164" fontId="45" fillId="0" borderId="10" xfId="0" applyNumberFormat="1" applyFont="1" applyBorder="1" applyAlignment="1">
      <alignment horizontal="right" vertical="center" wrapText="1"/>
    </xf>
    <xf numFmtId="1" fontId="43" fillId="0" borderId="10" xfId="0" applyNumberFormat="1" applyFont="1" applyBorder="1" applyAlignment="1">
      <alignment horizontal="right" vertical="center" wrapText="1"/>
    </xf>
    <xf numFmtId="0" fontId="43" fillId="0" borderId="10" xfId="0" applyFont="1" applyFill="1" applyBorder="1" applyAlignment="1">
      <alignment horizontal="right" vertical="center" wrapText="1"/>
    </xf>
    <xf numFmtId="164" fontId="45" fillId="0" borderId="10" xfId="0" applyNumberFormat="1" applyFont="1" applyFill="1" applyBorder="1" applyAlignment="1">
      <alignment horizontal="right" vertical="center" wrapText="1"/>
    </xf>
    <xf numFmtId="0" fontId="45" fillId="0" borderId="10" xfId="0" applyFont="1" applyBorder="1" applyAlignment="1">
      <alignment/>
    </xf>
    <xf numFmtId="164" fontId="45" fillId="7" borderId="10" xfId="0" applyNumberFormat="1" applyFont="1" applyFill="1" applyBorder="1" applyAlignment="1">
      <alignment horizontal="right"/>
    </xf>
    <xf numFmtId="164" fontId="45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right" vertical="center"/>
    </xf>
    <xf numFmtId="164" fontId="45" fillId="7" borderId="10" xfId="0" applyNumberFormat="1" applyFont="1" applyFill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right" vertical="center"/>
    </xf>
    <xf numFmtId="0" fontId="43" fillId="0" borderId="10" xfId="0" applyFont="1" applyFill="1" applyBorder="1" applyAlignment="1">
      <alignment horizontal="center" vertical="center"/>
    </xf>
    <xf numFmtId="1" fontId="43" fillId="0" borderId="10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" fontId="45" fillId="7" borderId="10" xfId="0" applyNumberFormat="1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right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right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right" vertical="center"/>
    </xf>
    <xf numFmtId="0" fontId="47" fillId="0" borderId="10" xfId="0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1" fontId="45" fillId="0" borderId="10" xfId="0" applyNumberFormat="1" applyFont="1" applyBorder="1" applyAlignment="1">
      <alignment/>
    </xf>
    <xf numFmtId="164" fontId="44" fillId="0" borderId="10" xfId="0" applyNumberFormat="1" applyFont="1" applyBorder="1" applyAlignment="1">
      <alignment horizontal="right" vertical="center"/>
    </xf>
    <xf numFmtId="164" fontId="43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164" fontId="43" fillId="7" borderId="10" xfId="0" applyNumberFormat="1" applyFont="1" applyFill="1" applyBorder="1" applyAlignment="1">
      <alignment horizontal="right" vertical="center"/>
    </xf>
    <xf numFmtId="164" fontId="43" fillId="0" borderId="1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right" vertical="center"/>
    </xf>
    <xf numFmtId="164" fontId="45" fillId="0" borderId="10" xfId="0" applyNumberFormat="1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horizontal="justify" vertical="center" wrapText="1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64" fontId="44" fillId="0" borderId="10" xfId="0" applyNumberFormat="1" applyFont="1" applyBorder="1" applyAlignment="1">
      <alignment horizontal="center" vertical="center"/>
    </xf>
    <xf numFmtId="164" fontId="48" fillId="7" borderId="10" xfId="0" applyNumberFormat="1" applyFont="1" applyFill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/>
    </xf>
    <xf numFmtId="164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1" fillId="7" borderId="12" xfId="0" applyFont="1" applyFill="1" applyBorder="1" applyAlignment="1">
      <alignment horizontal="center" vertical="center" wrapText="1"/>
    </xf>
    <xf numFmtId="0" fontId="41" fillId="7" borderId="15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center" vertical="center" wrapText="1"/>
    </xf>
    <xf numFmtId="0" fontId="41" fillId="7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zoomScalePageLayoutView="0" workbookViewId="0" topLeftCell="A1">
      <pane ySplit="4" topLeftCell="A35" activePane="bottomLeft" state="frozen"/>
      <selection pane="topLeft" activeCell="A1" sqref="A1"/>
      <selection pane="bottomLeft" activeCell="L14" sqref="L14"/>
    </sheetView>
  </sheetViews>
  <sheetFormatPr defaultColWidth="9.140625" defaultRowHeight="15"/>
  <cols>
    <col min="1" max="1" width="21.8515625" style="44" customWidth="1"/>
    <col min="2" max="2" width="11.8515625" style="45" customWidth="1"/>
    <col min="3" max="3" width="11.57421875" style="45" customWidth="1"/>
    <col min="4" max="4" width="11.7109375" style="45" customWidth="1"/>
    <col min="5" max="6" width="10.7109375" style="45" customWidth="1"/>
    <col min="7" max="7" width="12.7109375" style="45" customWidth="1"/>
    <col min="8" max="9" width="10.7109375" style="45" customWidth="1"/>
    <col min="10" max="10" width="11.7109375" style="45" customWidth="1"/>
    <col min="11" max="11" width="10.7109375" style="45" customWidth="1"/>
    <col min="12" max="12" width="12.00390625" style="45" customWidth="1"/>
    <col min="13" max="13" width="46.57421875" style="45" customWidth="1"/>
    <col min="14" max="16384" width="9.140625" style="9" customWidth="1"/>
  </cols>
  <sheetData>
    <row r="1" spans="1:14" ht="15" customHeight="1">
      <c r="A1" s="71" t="s">
        <v>157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3"/>
    </row>
    <row r="2" spans="1:13" ht="15" customHeight="1">
      <c r="A2" s="87" t="s">
        <v>11</v>
      </c>
      <c r="B2" s="81" t="s">
        <v>0</v>
      </c>
      <c r="C2" s="82"/>
      <c r="D2" s="83"/>
      <c r="E2" s="90" t="s">
        <v>6</v>
      </c>
      <c r="F2" s="91"/>
      <c r="G2" s="91"/>
      <c r="H2" s="91"/>
      <c r="I2" s="91"/>
      <c r="J2" s="91"/>
      <c r="K2" s="92"/>
      <c r="L2" s="68" t="s">
        <v>5</v>
      </c>
      <c r="M2" s="73" t="s">
        <v>81</v>
      </c>
    </row>
    <row r="3" spans="1:13" ht="27" customHeight="1">
      <c r="A3" s="88"/>
      <c r="B3" s="84"/>
      <c r="C3" s="85"/>
      <c r="D3" s="86"/>
      <c r="E3" s="93" t="s">
        <v>12</v>
      </c>
      <c r="F3" s="94"/>
      <c r="G3" s="95"/>
      <c r="H3" s="93" t="s">
        <v>14</v>
      </c>
      <c r="I3" s="94"/>
      <c r="J3" s="95"/>
      <c r="K3" s="79" t="s">
        <v>4</v>
      </c>
      <c r="L3" s="69"/>
      <c r="M3" s="74"/>
    </row>
    <row r="4" spans="1:13" ht="128.25" customHeight="1">
      <c r="A4" s="89"/>
      <c r="B4" s="1" t="s">
        <v>9</v>
      </c>
      <c r="C4" s="1" t="s">
        <v>7</v>
      </c>
      <c r="D4" s="7" t="s">
        <v>8</v>
      </c>
      <c r="E4" s="1" t="s">
        <v>10</v>
      </c>
      <c r="F4" s="1" t="s">
        <v>1</v>
      </c>
      <c r="G4" s="1" t="s">
        <v>159</v>
      </c>
      <c r="H4" s="1" t="s">
        <v>2</v>
      </c>
      <c r="I4" s="1" t="s">
        <v>3</v>
      </c>
      <c r="J4" s="1" t="s">
        <v>82</v>
      </c>
      <c r="K4" s="80"/>
      <c r="L4" s="70"/>
      <c r="M4" s="75"/>
    </row>
    <row r="5" spans="1:13" ht="15">
      <c r="A5" s="76" t="s">
        <v>15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8"/>
      <c r="M5" s="23"/>
    </row>
    <row r="6" spans="1:14" ht="15.75" customHeight="1">
      <c r="A6" s="4" t="s">
        <v>17</v>
      </c>
      <c r="B6" s="24">
        <v>77</v>
      </c>
      <c r="C6" s="24">
        <v>75</v>
      </c>
      <c r="D6" s="25">
        <f>(C6/B6)*100</f>
        <v>97.40259740259741</v>
      </c>
      <c r="E6" s="24">
        <v>75</v>
      </c>
      <c r="F6" s="24">
        <v>66</v>
      </c>
      <c r="G6" s="26">
        <f aca="true" t="shared" si="0" ref="G6:G18">ROUND((F6/E6)*100,1)</f>
        <v>88</v>
      </c>
      <c r="H6" s="24">
        <v>170</v>
      </c>
      <c r="I6" s="24">
        <v>280</v>
      </c>
      <c r="J6" s="27">
        <f>H6/I6*100</f>
        <v>60.71428571428571</v>
      </c>
      <c r="K6" s="25">
        <f>(G6+J6)/2</f>
        <v>74.35714285714286</v>
      </c>
      <c r="L6" s="16">
        <f aca="true" t="shared" si="1" ref="L6:L11">(D6+K6)/2</f>
        <v>85.87987012987014</v>
      </c>
      <c r="M6" s="6" t="s">
        <v>106</v>
      </c>
      <c r="N6" s="9">
        <v>1</v>
      </c>
    </row>
    <row r="7" spans="1:14" ht="15.75" customHeight="1">
      <c r="A7" s="4" t="s">
        <v>18</v>
      </c>
      <c r="B7" s="24">
        <v>87</v>
      </c>
      <c r="C7" s="24">
        <v>82</v>
      </c>
      <c r="D7" s="25">
        <f>(C7/B7)*100</f>
        <v>94.25287356321839</v>
      </c>
      <c r="E7" s="24">
        <v>75</v>
      </c>
      <c r="F7" s="24">
        <v>69</v>
      </c>
      <c r="G7" s="26">
        <f t="shared" si="0"/>
        <v>92</v>
      </c>
      <c r="H7" s="24">
        <v>170</v>
      </c>
      <c r="I7" s="24">
        <v>363</v>
      </c>
      <c r="J7" s="27">
        <f>H7/I7*100</f>
        <v>46.83195592286501</v>
      </c>
      <c r="K7" s="25">
        <f>(G7+J7)/2</f>
        <v>69.4159779614325</v>
      </c>
      <c r="L7" s="16">
        <f t="shared" si="1"/>
        <v>81.83442576232545</v>
      </c>
      <c r="M7" s="6" t="s">
        <v>106</v>
      </c>
      <c r="N7" s="9">
        <v>2</v>
      </c>
    </row>
    <row r="8" spans="1:14" ht="15.75" customHeight="1">
      <c r="A8" s="4" t="s">
        <v>19</v>
      </c>
      <c r="B8" s="24">
        <v>70</v>
      </c>
      <c r="C8" s="24">
        <v>73</v>
      </c>
      <c r="D8" s="25">
        <f>(C8/B8)*100</f>
        <v>104.28571428571429</v>
      </c>
      <c r="E8" s="24">
        <v>75</v>
      </c>
      <c r="F8" s="24">
        <v>64</v>
      </c>
      <c r="G8" s="26">
        <f t="shared" si="0"/>
        <v>85.3</v>
      </c>
      <c r="H8" s="24">
        <v>170</v>
      </c>
      <c r="I8" s="24">
        <v>295</v>
      </c>
      <c r="J8" s="27">
        <f>H8/I8*100</f>
        <v>57.6271186440678</v>
      </c>
      <c r="K8" s="25">
        <f>(G8+J8)/2</f>
        <v>71.4635593220339</v>
      </c>
      <c r="L8" s="16">
        <f t="shared" si="1"/>
        <v>87.8746368038741</v>
      </c>
      <c r="M8" s="6" t="s">
        <v>106</v>
      </c>
      <c r="N8" s="9">
        <v>3</v>
      </c>
    </row>
    <row r="9" spans="1:14" ht="15.75" customHeight="1">
      <c r="A9" s="4" t="s">
        <v>20</v>
      </c>
      <c r="B9" s="24">
        <v>86</v>
      </c>
      <c r="C9" s="24">
        <v>84</v>
      </c>
      <c r="D9" s="25">
        <f aca="true" t="shared" si="2" ref="D9:D39">(C9/B9)*100</f>
        <v>97.67441860465115</v>
      </c>
      <c r="E9" s="24">
        <v>75</v>
      </c>
      <c r="F9" s="24">
        <v>73</v>
      </c>
      <c r="G9" s="26">
        <f t="shared" si="0"/>
        <v>97.3</v>
      </c>
      <c r="H9" s="24">
        <v>170</v>
      </c>
      <c r="I9" s="24">
        <v>82</v>
      </c>
      <c r="J9" s="27">
        <f>H9/I9*100</f>
        <v>207.3170731707317</v>
      </c>
      <c r="K9" s="25">
        <f>(G9+J9)/2</f>
        <v>152.30853658536586</v>
      </c>
      <c r="L9" s="16">
        <f t="shared" si="1"/>
        <v>124.9914775950085</v>
      </c>
      <c r="M9" s="6" t="s">
        <v>84</v>
      </c>
      <c r="N9" s="9">
        <v>4</v>
      </c>
    </row>
    <row r="10" spans="1:14" ht="15.75" customHeight="1">
      <c r="A10" s="4" t="s">
        <v>21</v>
      </c>
      <c r="B10" s="24">
        <v>59</v>
      </c>
      <c r="C10" s="24">
        <v>61</v>
      </c>
      <c r="D10" s="25">
        <f t="shared" si="2"/>
        <v>103.38983050847457</v>
      </c>
      <c r="E10" s="24">
        <v>75</v>
      </c>
      <c r="F10" s="24">
        <v>65</v>
      </c>
      <c r="G10" s="26">
        <f t="shared" si="0"/>
        <v>86.7</v>
      </c>
      <c r="H10" s="24">
        <v>170</v>
      </c>
      <c r="I10" s="24">
        <v>121</v>
      </c>
      <c r="J10" s="27">
        <f>H10/I10*100</f>
        <v>140.49586776859505</v>
      </c>
      <c r="K10" s="25">
        <f>(G10+J10)/2</f>
        <v>113.59793388429753</v>
      </c>
      <c r="L10" s="16">
        <f t="shared" si="1"/>
        <v>108.49388219638605</v>
      </c>
      <c r="M10" s="6" t="s">
        <v>84</v>
      </c>
      <c r="N10" s="9">
        <v>5</v>
      </c>
    </row>
    <row r="11" spans="1:14" ht="15.75" customHeight="1">
      <c r="A11" s="4" t="s">
        <v>22</v>
      </c>
      <c r="B11" s="24">
        <v>56</v>
      </c>
      <c r="C11" s="24">
        <v>57</v>
      </c>
      <c r="D11" s="25">
        <f t="shared" si="2"/>
        <v>101.78571428571428</v>
      </c>
      <c r="E11" s="24">
        <v>75</v>
      </c>
      <c r="F11" s="24">
        <v>64</v>
      </c>
      <c r="G11" s="26">
        <f t="shared" si="0"/>
        <v>85.3</v>
      </c>
      <c r="H11" s="24">
        <v>170</v>
      </c>
      <c r="I11" s="24">
        <v>123</v>
      </c>
      <c r="J11" s="27">
        <f aca="true" t="shared" si="3" ref="J11:J20">H11/I11*100</f>
        <v>138.21138211382114</v>
      </c>
      <c r="K11" s="25">
        <f aca="true" t="shared" si="4" ref="K11:K20">(G11+J11)/2</f>
        <v>111.75569105691056</v>
      </c>
      <c r="L11" s="16">
        <f t="shared" si="1"/>
        <v>106.77070267131242</v>
      </c>
      <c r="M11" s="6" t="s">
        <v>84</v>
      </c>
      <c r="N11" s="9">
        <v>6</v>
      </c>
    </row>
    <row r="12" spans="1:14" ht="15.75" customHeight="1">
      <c r="A12" s="28" t="s">
        <v>23</v>
      </c>
      <c r="B12" s="24">
        <v>80</v>
      </c>
      <c r="C12" s="24">
        <v>90</v>
      </c>
      <c r="D12" s="25">
        <f t="shared" si="2"/>
        <v>112.5</v>
      </c>
      <c r="E12" s="24">
        <v>75</v>
      </c>
      <c r="F12" s="24">
        <v>69</v>
      </c>
      <c r="G12" s="26">
        <f t="shared" si="0"/>
        <v>92</v>
      </c>
      <c r="H12" s="24">
        <v>170</v>
      </c>
      <c r="I12" s="24">
        <v>170</v>
      </c>
      <c r="J12" s="27">
        <f t="shared" si="3"/>
        <v>100</v>
      </c>
      <c r="K12" s="25">
        <f t="shared" si="4"/>
        <v>96</v>
      </c>
      <c r="L12" s="16">
        <f aca="true" t="shared" si="5" ref="L12:L20">(D12+K12)/2</f>
        <v>104.25</v>
      </c>
      <c r="M12" s="6" t="s">
        <v>84</v>
      </c>
      <c r="N12" s="9">
        <v>7</v>
      </c>
    </row>
    <row r="13" spans="1:14" ht="15.75" customHeight="1">
      <c r="A13" s="28" t="s">
        <v>24</v>
      </c>
      <c r="B13" s="24">
        <v>95</v>
      </c>
      <c r="C13" s="24">
        <v>135</v>
      </c>
      <c r="D13" s="25">
        <f t="shared" si="2"/>
        <v>142.10526315789474</v>
      </c>
      <c r="E13" s="24">
        <v>75</v>
      </c>
      <c r="F13" s="24">
        <v>65</v>
      </c>
      <c r="G13" s="26">
        <f t="shared" si="0"/>
        <v>86.7</v>
      </c>
      <c r="H13" s="24">
        <v>170</v>
      </c>
      <c r="I13" s="24">
        <v>92</v>
      </c>
      <c r="J13" s="27">
        <f t="shared" si="3"/>
        <v>184.7826086956522</v>
      </c>
      <c r="K13" s="25">
        <f t="shared" si="4"/>
        <v>135.7413043478261</v>
      </c>
      <c r="L13" s="16">
        <f t="shared" si="5"/>
        <v>138.9232837528604</v>
      </c>
      <c r="M13" s="6" t="s">
        <v>84</v>
      </c>
      <c r="N13" s="9">
        <v>8</v>
      </c>
    </row>
    <row r="14" spans="1:14" ht="15.75" customHeight="1">
      <c r="A14" s="28" t="s">
        <v>25</v>
      </c>
      <c r="B14" s="24">
        <v>87</v>
      </c>
      <c r="C14" s="24">
        <v>44</v>
      </c>
      <c r="D14" s="25">
        <f t="shared" si="2"/>
        <v>50.57471264367817</v>
      </c>
      <c r="E14" s="24">
        <v>75</v>
      </c>
      <c r="F14" s="24">
        <v>61</v>
      </c>
      <c r="G14" s="26">
        <f t="shared" si="0"/>
        <v>81.3</v>
      </c>
      <c r="H14" s="24">
        <v>170</v>
      </c>
      <c r="I14" s="24">
        <v>359</v>
      </c>
      <c r="J14" s="27">
        <f t="shared" si="3"/>
        <v>47.353760445682454</v>
      </c>
      <c r="K14" s="25">
        <f t="shared" si="4"/>
        <v>64.32688022284123</v>
      </c>
      <c r="L14" s="16">
        <f t="shared" si="5"/>
        <v>57.4507964332597</v>
      </c>
      <c r="M14" s="6" t="s">
        <v>106</v>
      </c>
      <c r="N14" s="9">
        <v>9</v>
      </c>
    </row>
    <row r="15" spans="1:14" ht="15.75" customHeight="1">
      <c r="A15" s="28" t="s">
        <v>26</v>
      </c>
      <c r="B15" s="24">
        <v>92</v>
      </c>
      <c r="C15" s="24">
        <v>108</v>
      </c>
      <c r="D15" s="25">
        <f t="shared" si="2"/>
        <v>117.3913043478261</v>
      </c>
      <c r="E15" s="24">
        <v>75</v>
      </c>
      <c r="F15" s="24">
        <v>74</v>
      </c>
      <c r="G15" s="26">
        <f t="shared" si="0"/>
        <v>98.7</v>
      </c>
      <c r="H15" s="24">
        <v>170</v>
      </c>
      <c r="I15" s="24">
        <v>366</v>
      </c>
      <c r="J15" s="27">
        <f t="shared" si="3"/>
        <v>46.44808743169399</v>
      </c>
      <c r="K15" s="25">
        <f t="shared" si="4"/>
        <v>72.574043715847</v>
      </c>
      <c r="L15" s="16">
        <f t="shared" si="5"/>
        <v>94.98267403183655</v>
      </c>
      <c r="M15" s="6" t="s">
        <v>106</v>
      </c>
      <c r="N15" s="9">
        <v>10</v>
      </c>
    </row>
    <row r="16" spans="1:14" ht="15.75" customHeight="1">
      <c r="A16" s="28" t="s">
        <v>27</v>
      </c>
      <c r="B16" s="24">
        <v>14</v>
      </c>
      <c r="C16" s="24">
        <v>11</v>
      </c>
      <c r="D16" s="25">
        <f t="shared" si="2"/>
        <v>78.57142857142857</v>
      </c>
      <c r="E16" s="24">
        <v>75</v>
      </c>
      <c r="F16" s="24">
        <v>66</v>
      </c>
      <c r="G16" s="26">
        <f t="shared" si="0"/>
        <v>88</v>
      </c>
      <c r="H16" s="24">
        <v>170</v>
      </c>
      <c r="I16" s="24">
        <v>809</v>
      </c>
      <c r="J16" s="27">
        <f t="shared" si="3"/>
        <v>21.013597033374538</v>
      </c>
      <c r="K16" s="25">
        <f t="shared" si="4"/>
        <v>54.50679851668727</v>
      </c>
      <c r="L16" s="16">
        <f t="shared" si="5"/>
        <v>66.53911354405793</v>
      </c>
      <c r="M16" s="6" t="s">
        <v>106</v>
      </c>
      <c r="N16" s="9">
        <v>11</v>
      </c>
    </row>
    <row r="17" spans="1:14" ht="15.75" customHeight="1">
      <c r="A17" s="28" t="s">
        <v>28</v>
      </c>
      <c r="B17" s="24">
        <v>33</v>
      </c>
      <c r="C17" s="24">
        <v>41</v>
      </c>
      <c r="D17" s="25">
        <f t="shared" si="2"/>
        <v>124.24242424242425</v>
      </c>
      <c r="E17" s="24">
        <v>75</v>
      </c>
      <c r="F17" s="24">
        <v>68</v>
      </c>
      <c r="G17" s="26">
        <f t="shared" si="0"/>
        <v>90.7</v>
      </c>
      <c r="H17" s="24">
        <v>170</v>
      </c>
      <c r="I17" s="24">
        <v>197</v>
      </c>
      <c r="J17" s="27">
        <f t="shared" si="3"/>
        <v>86.29441624365482</v>
      </c>
      <c r="K17" s="25">
        <f t="shared" si="4"/>
        <v>88.49720812182741</v>
      </c>
      <c r="L17" s="16">
        <f t="shared" si="5"/>
        <v>106.36981618212583</v>
      </c>
      <c r="M17" s="6" t="s">
        <v>84</v>
      </c>
      <c r="N17" s="9">
        <v>12</v>
      </c>
    </row>
    <row r="18" spans="1:14" ht="15.75" customHeight="1">
      <c r="A18" s="28" t="s">
        <v>29</v>
      </c>
      <c r="B18" s="24">
        <v>31</v>
      </c>
      <c r="C18" s="24">
        <v>28</v>
      </c>
      <c r="D18" s="25">
        <f t="shared" si="2"/>
        <v>90.32258064516128</v>
      </c>
      <c r="E18" s="24">
        <v>75</v>
      </c>
      <c r="F18" s="24">
        <v>68</v>
      </c>
      <c r="G18" s="26">
        <f t="shared" si="0"/>
        <v>90.7</v>
      </c>
      <c r="H18" s="24">
        <v>170</v>
      </c>
      <c r="I18" s="24">
        <v>175</v>
      </c>
      <c r="J18" s="27">
        <f t="shared" si="3"/>
        <v>97.14285714285714</v>
      </c>
      <c r="K18" s="25">
        <f t="shared" si="4"/>
        <v>93.92142857142858</v>
      </c>
      <c r="L18" s="16">
        <f t="shared" si="5"/>
        <v>92.12200460829493</v>
      </c>
      <c r="M18" s="6" t="s">
        <v>106</v>
      </c>
      <c r="N18" s="9">
        <v>13</v>
      </c>
    </row>
    <row r="19" spans="1:14" ht="15.75" customHeight="1">
      <c r="A19" s="28" t="s">
        <v>30</v>
      </c>
      <c r="B19" s="24">
        <v>50</v>
      </c>
      <c r="C19" s="24">
        <v>53</v>
      </c>
      <c r="D19" s="25">
        <f t="shared" si="2"/>
        <v>106</v>
      </c>
      <c r="E19" s="24">
        <v>75</v>
      </c>
      <c r="F19" s="24">
        <v>64</v>
      </c>
      <c r="G19" s="26">
        <f aca="true" t="shared" si="6" ref="G19:G24">ROUND((F19/E19)*100,1)</f>
        <v>85.3</v>
      </c>
      <c r="H19" s="24">
        <v>170</v>
      </c>
      <c r="I19" s="24">
        <v>172</v>
      </c>
      <c r="J19" s="27">
        <f t="shared" si="3"/>
        <v>98.83720930232558</v>
      </c>
      <c r="K19" s="25">
        <f t="shared" si="4"/>
        <v>92.06860465116279</v>
      </c>
      <c r="L19" s="16">
        <f t="shared" si="5"/>
        <v>99.0343023255814</v>
      </c>
      <c r="M19" s="6" t="s">
        <v>83</v>
      </c>
      <c r="N19" s="9">
        <v>14</v>
      </c>
    </row>
    <row r="20" spans="1:14" ht="15.75" customHeight="1">
      <c r="A20" s="4" t="s">
        <v>31</v>
      </c>
      <c r="B20" s="24">
        <v>19</v>
      </c>
      <c r="C20" s="24">
        <v>15</v>
      </c>
      <c r="D20" s="25">
        <f t="shared" si="2"/>
        <v>78.94736842105263</v>
      </c>
      <c r="E20" s="24">
        <v>75</v>
      </c>
      <c r="F20" s="24">
        <v>60</v>
      </c>
      <c r="G20" s="24">
        <f t="shared" si="6"/>
        <v>80</v>
      </c>
      <c r="H20" s="24">
        <v>170</v>
      </c>
      <c r="I20" s="24">
        <v>267</v>
      </c>
      <c r="J20" s="27">
        <f t="shared" si="3"/>
        <v>63.670411985018724</v>
      </c>
      <c r="K20" s="25">
        <f t="shared" si="4"/>
        <v>71.83520599250936</v>
      </c>
      <c r="L20" s="16">
        <f t="shared" si="5"/>
        <v>75.39128720678099</v>
      </c>
      <c r="M20" s="6" t="s">
        <v>106</v>
      </c>
      <c r="N20" s="9">
        <v>15</v>
      </c>
    </row>
    <row r="21" spans="1:14" ht="15.75" customHeight="1">
      <c r="A21" s="4" t="s">
        <v>32</v>
      </c>
      <c r="B21" s="24">
        <v>33</v>
      </c>
      <c r="C21" s="24">
        <v>33</v>
      </c>
      <c r="D21" s="25">
        <f t="shared" si="2"/>
        <v>100</v>
      </c>
      <c r="E21" s="24">
        <v>75</v>
      </c>
      <c r="F21" s="24">
        <v>78</v>
      </c>
      <c r="G21" s="24">
        <f t="shared" si="6"/>
        <v>104</v>
      </c>
      <c r="H21" s="24">
        <v>170</v>
      </c>
      <c r="I21" s="24">
        <v>176</v>
      </c>
      <c r="J21" s="27">
        <f>H21/I21*100</f>
        <v>96.5909090909091</v>
      </c>
      <c r="K21" s="25">
        <f>G21</f>
        <v>104</v>
      </c>
      <c r="L21" s="16">
        <f>(D21+K21)/2</f>
        <v>102</v>
      </c>
      <c r="M21" s="6" t="s">
        <v>84</v>
      </c>
      <c r="N21" s="9">
        <v>16</v>
      </c>
    </row>
    <row r="22" spans="1:14" ht="15.75" customHeight="1">
      <c r="A22" s="4" t="s">
        <v>33</v>
      </c>
      <c r="B22" s="24">
        <v>57</v>
      </c>
      <c r="C22" s="24">
        <v>57</v>
      </c>
      <c r="D22" s="25">
        <f t="shared" si="2"/>
        <v>100</v>
      </c>
      <c r="E22" s="24">
        <v>75</v>
      </c>
      <c r="F22" s="24">
        <v>72</v>
      </c>
      <c r="G22" s="24">
        <f t="shared" si="6"/>
        <v>96</v>
      </c>
      <c r="H22" s="24">
        <v>170</v>
      </c>
      <c r="I22" s="24">
        <v>201</v>
      </c>
      <c r="J22" s="27">
        <f>H22/I22*100</f>
        <v>84.5771144278607</v>
      </c>
      <c r="K22" s="25">
        <f>(G22+J22)/2</f>
        <v>90.28855721393035</v>
      </c>
      <c r="L22" s="16">
        <f>(D22+K22)/2</f>
        <v>95.14427860696517</v>
      </c>
      <c r="M22" s="6" t="s">
        <v>83</v>
      </c>
      <c r="N22" s="9">
        <v>17</v>
      </c>
    </row>
    <row r="23" spans="1:14" ht="15.75" customHeight="1">
      <c r="A23" s="4" t="s">
        <v>34</v>
      </c>
      <c r="B23" s="24">
        <v>56</v>
      </c>
      <c r="C23" s="24">
        <v>55</v>
      </c>
      <c r="D23" s="25">
        <f t="shared" si="2"/>
        <v>98.21428571428571</v>
      </c>
      <c r="E23" s="24">
        <v>75</v>
      </c>
      <c r="F23" s="24">
        <v>71</v>
      </c>
      <c r="G23" s="24">
        <f t="shared" si="6"/>
        <v>94.7</v>
      </c>
      <c r="H23" s="24">
        <v>170</v>
      </c>
      <c r="I23" s="24">
        <v>151</v>
      </c>
      <c r="J23" s="27">
        <f aca="true" t="shared" si="7" ref="J23:J36">H23/I23*100</f>
        <v>112.58278145695364</v>
      </c>
      <c r="K23" s="25">
        <f aca="true" t="shared" si="8" ref="K23:K36">(G23+J23)/2</f>
        <v>103.64139072847682</v>
      </c>
      <c r="L23" s="16">
        <f>(D23+K23)/2</f>
        <v>100.92783822138126</v>
      </c>
      <c r="M23" s="6" t="s">
        <v>84</v>
      </c>
      <c r="N23" s="9">
        <v>18</v>
      </c>
    </row>
    <row r="24" spans="1:14" ht="15.75" customHeight="1">
      <c r="A24" s="4" t="s">
        <v>35</v>
      </c>
      <c r="B24" s="24">
        <v>45</v>
      </c>
      <c r="C24" s="24">
        <v>44</v>
      </c>
      <c r="D24" s="25">
        <f t="shared" si="2"/>
        <v>97.77777777777777</v>
      </c>
      <c r="E24" s="24">
        <v>75</v>
      </c>
      <c r="F24" s="24">
        <v>74</v>
      </c>
      <c r="G24" s="24">
        <f t="shared" si="6"/>
        <v>98.7</v>
      </c>
      <c r="H24" s="24">
        <v>170</v>
      </c>
      <c r="I24" s="24">
        <v>170</v>
      </c>
      <c r="J24" s="27">
        <f t="shared" si="7"/>
        <v>100</v>
      </c>
      <c r="K24" s="25">
        <f t="shared" si="8"/>
        <v>99.35</v>
      </c>
      <c r="L24" s="16">
        <f>(D24+K24)/2</f>
        <v>98.56388888888888</v>
      </c>
      <c r="M24" s="6" t="s">
        <v>83</v>
      </c>
      <c r="N24" s="9">
        <v>19</v>
      </c>
    </row>
    <row r="25" spans="1:14" ht="15.75" customHeight="1">
      <c r="A25" s="4" t="s">
        <v>36</v>
      </c>
      <c r="B25" s="24">
        <v>33</v>
      </c>
      <c r="C25" s="24">
        <v>31</v>
      </c>
      <c r="D25" s="25">
        <f t="shared" si="2"/>
        <v>93.93939393939394</v>
      </c>
      <c r="E25" s="24">
        <v>75</v>
      </c>
      <c r="F25" s="24">
        <v>66</v>
      </c>
      <c r="G25" s="26">
        <f>ROUND((F25/E25)*100,1)</f>
        <v>88</v>
      </c>
      <c r="H25" s="24">
        <v>170</v>
      </c>
      <c r="I25" s="24">
        <v>158</v>
      </c>
      <c r="J25" s="27">
        <f t="shared" si="7"/>
        <v>107.59493670886076</v>
      </c>
      <c r="K25" s="25">
        <f t="shared" si="8"/>
        <v>97.79746835443038</v>
      </c>
      <c r="L25" s="16">
        <f>(D25+K25)/2</f>
        <v>95.86843114691216</v>
      </c>
      <c r="M25" s="6" t="s">
        <v>83</v>
      </c>
      <c r="N25" s="9">
        <v>20</v>
      </c>
    </row>
    <row r="26" spans="1:14" ht="15.75" customHeight="1">
      <c r="A26" s="8" t="s">
        <v>99</v>
      </c>
      <c r="B26" s="18">
        <v>193</v>
      </c>
      <c r="C26" s="24">
        <v>180</v>
      </c>
      <c r="D26" s="25">
        <f t="shared" si="2"/>
        <v>93.26424870466322</v>
      </c>
      <c r="E26" s="24">
        <v>75</v>
      </c>
      <c r="F26" s="29">
        <v>69</v>
      </c>
      <c r="G26" s="26">
        <f aca="true" t="shared" si="9" ref="G26:G38">ROUND((F26/E26)*100,1)</f>
        <v>92</v>
      </c>
      <c r="H26" s="24">
        <v>170</v>
      </c>
      <c r="I26" s="24">
        <v>247</v>
      </c>
      <c r="J26" s="27">
        <f t="shared" si="7"/>
        <v>68.82591093117408</v>
      </c>
      <c r="K26" s="25">
        <f t="shared" si="8"/>
        <v>80.41295546558703</v>
      </c>
      <c r="L26" s="16">
        <f aca="true" t="shared" si="10" ref="L26:L39">(D26+K26)/2</f>
        <v>86.83860208512513</v>
      </c>
      <c r="M26" s="6" t="s">
        <v>106</v>
      </c>
      <c r="N26" s="9">
        <v>21</v>
      </c>
    </row>
    <row r="27" spans="1:14" ht="15.75" customHeight="1">
      <c r="A27" s="8" t="s">
        <v>100</v>
      </c>
      <c r="B27" s="18">
        <v>90</v>
      </c>
      <c r="C27" s="24">
        <v>89</v>
      </c>
      <c r="D27" s="25">
        <f t="shared" si="2"/>
        <v>98.88888888888889</v>
      </c>
      <c r="E27" s="24">
        <v>75</v>
      </c>
      <c r="F27" s="29">
        <v>69</v>
      </c>
      <c r="G27" s="26">
        <f t="shared" si="9"/>
        <v>92</v>
      </c>
      <c r="H27" s="24">
        <v>170</v>
      </c>
      <c r="I27" s="24">
        <v>240</v>
      </c>
      <c r="J27" s="27">
        <f t="shared" si="7"/>
        <v>70.83333333333334</v>
      </c>
      <c r="K27" s="25">
        <f t="shared" si="8"/>
        <v>81.41666666666667</v>
      </c>
      <c r="L27" s="16">
        <f t="shared" si="10"/>
        <v>90.15277777777777</v>
      </c>
      <c r="M27" s="6" t="s">
        <v>106</v>
      </c>
      <c r="N27" s="9">
        <v>22</v>
      </c>
    </row>
    <row r="28" spans="1:14" ht="15.75" customHeight="1">
      <c r="A28" s="8" t="s">
        <v>102</v>
      </c>
      <c r="B28" s="18">
        <v>85</v>
      </c>
      <c r="C28" s="24">
        <v>113</v>
      </c>
      <c r="D28" s="25">
        <f t="shared" si="2"/>
        <v>132.94117647058823</v>
      </c>
      <c r="E28" s="24">
        <v>75</v>
      </c>
      <c r="F28" s="29">
        <v>61</v>
      </c>
      <c r="G28" s="26">
        <f t="shared" si="9"/>
        <v>81.3</v>
      </c>
      <c r="H28" s="24">
        <v>170</v>
      </c>
      <c r="I28" s="24">
        <v>296</v>
      </c>
      <c r="J28" s="27">
        <f t="shared" si="7"/>
        <v>57.432432432432435</v>
      </c>
      <c r="K28" s="25">
        <f t="shared" si="8"/>
        <v>69.36621621621622</v>
      </c>
      <c r="L28" s="16">
        <f t="shared" si="10"/>
        <v>101.15369634340223</v>
      </c>
      <c r="M28" s="6" t="s">
        <v>84</v>
      </c>
      <c r="N28" s="9">
        <v>23</v>
      </c>
    </row>
    <row r="29" spans="1:14" ht="15.75" customHeight="1">
      <c r="A29" s="8" t="s">
        <v>101</v>
      </c>
      <c r="B29" s="18">
        <v>112</v>
      </c>
      <c r="C29" s="24">
        <v>65</v>
      </c>
      <c r="D29" s="25">
        <f t="shared" si="2"/>
        <v>58.03571428571429</v>
      </c>
      <c r="E29" s="24">
        <v>75</v>
      </c>
      <c r="F29" s="29">
        <v>69</v>
      </c>
      <c r="G29" s="26">
        <f t="shared" si="9"/>
        <v>92</v>
      </c>
      <c r="H29" s="24">
        <v>170</v>
      </c>
      <c r="I29" s="24">
        <v>82</v>
      </c>
      <c r="J29" s="27">
        <f t="shared" si="7"/>
        <v>207.3170731707317</v>
      </c>
      <c r="K29" s="25">
        <f t="shared" si="8"/>
        <v>149.65853658536585</v>
      </c>
      <c r="L29" s="16">
        <f t="shared" si="10"/>
        <v>103.84712543554008</v>
      </c>
      <c r="M29" s="6" t="s">
        <v>84</v>
      </c>
      <c r="N29" s="9">
        <v>24</v>
      </c>
    </row>
    <row r="30" spans="1:14" ht="15.75" customHeight="1">
      <c r="A30" s="30" t="s">
        <v>151</v>
      </c>
      <c r="B30" s="18">
        <v>81</v>
      </c>
      <c r="C30" s="24">
        <v>94</v>
      </c>
      <c r="D30" s="25">
        <f t="shared" si="2"/>
        <v>116.0493827160494</v>
      </c>
      <c r="E30" s="24">
        <v>75</v>
      </c>
      <c r="F30" s="29">
        <v>71</v>
      </c>
      <c r="G30" s="26">
        <f t="shared" si="9"/>
        <v>94.7</v>
      </c>
      <c r="H30" s="24">
        <v>170</v>
      </c>
      <c r="I30" s="24">
        <v>302</v>
      </c>
      <c r="J30" s="27">
        <f t="shared" si="7"/>
        <v>56.29139072847682</v>
      </c>
      <c r="K30" s="25">
        <f t="shared" si="8"/>
        <v>75.49569536423841</v>
      </c>
      <c r="L30" s="16">
        <f t="shared" si="10"/>
        <v>95.7725390401439</v>
      </c>
      <c r="M30" s="6" t="s">
        <v>83</v>
      </c>
      <c r="N30" s="9">
        <v>25</v>
      </c>
    </row>
    <row r="31" spans="1:14" ht="15.75" customHeight="1">
      <c r="A31" s="8" t="s">
        <v>103</v>
      </c>
      <c r="B31" s="18">
        <v>13</v>
      </c>
      <c r="C31" s="24">
        <v>12</v>
      </c>
      <c r="D31" s="25">
        <f t="shared" si="2"/>
        <v>92.3076923076923</v>
      </c>
      <c r="E31" s="24">
        <v>75</v>
      </c>
      <c r="F31" s="29">
        <v>58</v>
      </c>
      <c r="G31" s="26">
        <f t="shared" si="9"/>
        <v>77.3</v>
      </c>
      <c r="H31" s="24">
        <v>170</v>
      </c>
      <c r="I31" s="24"/>
      <c r="J31" s="27"/>
      <c r="K31" s="25">
        <f>(G31+J31)/1</f>
        <v>77.3</v>
      </c>
      <c r="L31" s="16">
        <f>(D31+K31)/2</f>
        <v>84.80384615384615</v>
      </c>
      <c r="M31" s="6" t="s">
        <v>106</v>
      </c>
      <c r="N31" s="9">
        <v>26</v>
      </c>
    </row>
    <row r="32" spans="1:14" ht="15.75" customHeight="1">
      <c r="A32" s="8" t="s">
        <v>152</v>
      </c>
      <c r="B32" s="18">
        <v>34</v>
      </c>
      <c r="C32" s="24">
        <v>31</v>
      </c>
      <c r="D32" s="25">
        <f t="shared" si="2"/>
        <v>91.17647058823529</v>
      </c>
      <c r="E32" s="24">
        <v>75</v>
      </c>
      <c r="F32" s="29">
        <v>69</v>
      </c>
      <c r="G32" s="26">
        <f t="shared" si="9"/>
        <v>92</v>
      </c>
      <c r="H32" s="24">
        <v>170</v>
      </c>
      <c r="I32" s="24">
        <v>239</v>
      </c>
      <c r="J32" s="27">
        <f t="shared" si="7"/>
        <v>71.1297071129707</v>
      </c>
      <c r="K32" s="25">
        <f t="shared" si="8"/>
        <v>81.56485355648536</v>
      </c>
      <c r="L32" s="16">
        <f t="shared" si="10"/>
        <v>86.37066207236032</v>
      </c>
      <c r="M32" s="6" t="s">
        <v>106</v>
      </c>
      <c r="N32" s="9">
        <v>27</v>
      </c>
    </row>
    <row r="33" spans="1:14" ht="15.75" customHeight="1">
      <c r="A33" s="8" t="s">
        <v>153</v>
      </c>
      <c r="B33" s="18">
        <v>110</v>
      </c>
      <c r="C33" s="24">
        <v>99</v>
      </c>
      <c r="D33" s="25">
        <f t="shared" si="2"/>
        <v>90</v>
      </c>
      <c r="E33" s="24">
        <v>75</v>
      </c>
      <c r="F33" s="29">
        <v>69</v>
      </c>
      <c r="G33" s="26">
        <f t="shared" si="9"/>
        <v>92</v>
      </c>
      <c r="H33" s="24">
        <v>170</v>
      </c>
      <c r="I33" s="24">
        <v>392</v>
      </c>
      <c r="J33" s="27">
        <f t="shared" si="7"/>
        <v>43.36734693877551</v>
      </c>
      <c r="K33" s="25">
        <f t="shared" si="8"/>
        <v>67.68367346938776</v>
      </c>
      <c r="L33" s="16">
        <f t="shared" si="10"/>
        <v>78.84183673469389</v>
      </c>
      <c r="M33" s="6" t="s">
        <v>106</v>
      </c>
      <c r="N33" s="9">
        <v>28</v>
      </c>
    </row>
    <row r="34" spans="1:14" ht="15.75" customHeight="1">
      <c r="A34" s="31" t="s">
        <v>154</v>
      </c>
      <c r="B34" s="18">
        <v>33</v>
      </c>
      <c r="C34" s="24">
        <v>34</v>
      </c>
      <c r="D34" s="25">
        <f t="shared" si="2"/>
        <v>103.03030303030303</v>
      </c>
      <c r="E34" s="24">
        <v>75</v>
      </c>
      <c r="F34" s="29">
        <v>72</v>
      </c>
      <c r="G34" s="26">
        <f t="shared" si="9"/>
        <v>96</v>
      </c>
      <c r="H34" s="24">
        <v>170</v>
      </c>
      <c r="I34" s="24">
        <v>235</v>
      </c>
      <c r="J34" s="27">
        <f t="shared" si="7"/>
        <v>72.3404255319149</v>
      </c>
      <c r="K34" s="25">
        <f>(G34+J34)/2</f>
        <v>84.17021276595744</v>
      </c>
      <c r="L34" s="16">
        <f t="shared" si="10"/>
        <v>93.60025789813024</v>
      </c>
      <c r="M34" s="6" t="s">
        <v>106</v>
      </c>
      <c r="N34" s="9">
        <v>29</v>
      </c>
    </row>
    <row r="35" spans="1:14" s="11" customFormat="1" ht="15.75" customHeight="1">
      <c r="A35" s="56" t="s">
        <v>155</v>
      </c>
      <c r="B35" s="18">
        <v>90</v>
      </c>
      <c r="C35" s="36">
        <v>89</v>
      </c>
      <c r="D35" s="58">
        <f t="shared" si="2"/>
        <v>98.88888888888889</v>
      </c>
      <c r="E35" s="36">
        <v>75</v>
      </c>
      <c r="F35" s="40">
        <v>70</v>
      </c>
      <c r="G35" s="37">
        <f t="shared" si="9"/>
        <v>93.3</v>
      </c>
      <c r="H35" s="36">
        <v>170</v>
      </c>
      <c r="I35" s="36">
        <v>231</v>
      </c>
      <c r="J35" s="58">
        <f t="shared" si="7"/>
        <v>73.59307359307358</v>
      </c>
      <c r="K35" s="58">
        <f t="shared" si="8"/>
        <v>83.44653679653679</v>
      </c>
      <c r="L35" s="19">
        <f t="shared" si="10"/>
        <v>91.16771284271283</v>
      </c>
      <c r="M35" s="59" t="s">
        <v>106</v>
      </c>
      <c r="N35" s="11">
        <v>30</v>
      </c>
    </row>
    <row r="36" spans="1:14" ht="15.75" customHeight="1">
      <c r="A36" s="31" t="s">
        <v>104</v>
      </c>
      <c r="B36" s="18">
        <v>33</v>
      </c>
      <c r="C36" s="24">
        <v>37</v>
      </c>
      <c r="D36" s="25">
        <f t="shared" si="2"/>
        <v>112.12121212121211</v>
      </c>
      <c r="E36" s="24">
        <v>75</v>
      </c>
      <c r="F36" s="29">
        <v>59</v>
      </c>
      <c r="G36" s="26">
        <f t="shared" si="9"/>
        <v>78.7</v>
      </c>
      <c r="H36" s="24">
        <v>170</v>
      </c>
      <c r="I36" s="24">
        <v>459</v>
      </c>
      <c r="J36" s="27">
        <f t="shared" si="7"/>
        <v>37.03703703703704</v>
      </c>
      <c r="K36" s="25">
        <f t="shared" si="8"/>
        <v>57.86851851851852</v>
      </c>
      <c r="L36" s="16">
        <f t="shared" si="10"/>
        <v>84.99486531986531</v>
      </c>
      <c r="M36" s="6" t="s">
        <v>106</v>
      </c>
      <c r="N36" s="9">
        <v>31</v>
      </c>
    </row>
    <row r="37" spans="1:14" ht="15.75" customHeight="1">
      <c r="A37" s="31" t="s">
        <v>90</v>
      </c>
      <c r="B37" s="18">
        <v>8</v>
      </c>
      <c r="C37" s="24">
        <v>8</v>
      </c>
      <c r="D37" s="25">
        <f t="shared" si="2"/>
        <v>100</v>
      </c>
      <c r="E37" s="24">
        <v>75</v>
      </c>
      <c r="F37" s="29">
        <v>41</v>
      </c>
      <c r="G37" s="26">
        <f t="shared" si="9"/>
        <v>54.7</v>
      </c>
      <c r="H37" s="24">
        <v>170</v>
      </c>
      <c r="I37" s="24"/>
      <c r="J37" s="27"/>
      <c r="K37" s="25">
        <f>(G37+J37)/1</f>
        <v>54.7</v>
      </c>
      <c r="L37" s="16">
        <f t="shared" si="10"/>
        <v>77.35</v>
      </c>
      <c r="M37" s="6" t="s">
        <v>106</v>
      </c>
      <c r="N37" s="9">
        <v>32</v>
      </c>
    </row>
    <row r="38" spans="1:14" ht="15.75" customHeight="1">
      <c r="A38" s="31" t="s">
        <v>98</v>
      </c>
      <c r="B38" s="18">
        <v>17</v>
      </c>
      <c r="C38" s="24">
        <v>16</v>
      </c>
      <c r="D38" s="25">
        <f t="shared" si="2"/>
        <v>94.11764705882352</v>
      </c>
      <c r="E38" s="24">
        <v>75</v>
      </c>
      <c r="F38" s="29">
        <v>52</v>
      </c>
      <c r="G38" s="26">
        <f t="shared" si="9"/>
        <v>69.3</v>
      </c>
      <c r="H38" s="24">
        <v>170</v>
      </c>
      <c r="I38" s="24"/>
      <c r="J38" s="27"/>
      <c r="K38" s="25">
        <f>(G38+J38)/1</f>
        <v>69.3</v>
      </c>
      <c r="L38" s="16">
        <f t="shared" si="10"/>
        <v>81.70882352941176</v>
      </c>
      <c r="M38" s="6" t="s">
        <v>106</v>
      </c>
      <c r="N38" s="9">
        <v>33</v>
      </c>
    </row>
    <row r="39" spans="1:13" ht="15.75" customHeight="1">
      <c r="A39" s="4" t="s">
        <v>13</v>
      </c>
      <c r="B39" s="20">
        <f>SUM(B6:B38)</f>
        <v>2059</v>
      </c>
      <c r="C39" s="20">
        <f>SUM(C6:C38)</f>
        <v>2044</v>
      </c>
      <c r="D39" s="12">
        <f t="shared" si="2"/>
        <v>99.27149101505586</v>
      </c>
      <c r="E39" s="22">
        <f>SUM(E6:E38)/33</f>
        <v>75</v>
      </c>
      <c r="F39" s="22">
        <f>SUM(F6:F38)/33</f>
        <v>66.24242424242425</v>
      </c>
      <c r="G39" s="14">
        <f>ROUND((F39/E39)*100,1)</f>
        <v>88.3</v>
      </c>
      <c r="H39" s="14">
        <v>170</v>
      </c>
      <c r="I39" s="14">
        <v>217</v>
      </c>
      <c r="J39" s="27">
        <f>H39/I39*100</f>
        <v>78.3410138248848</v>
      </c>
      <c r="K39" s="63">
        <f>(G39+J39)/2</f>
        <v>83.3205069124424</v>
      </c>
      <c r="L39" s="16">
        <f t="shared" si="10"/>
        <v>91.29599896374913</v>
      </c>
      <c r="M39" s="6" t="s">
        <v>106</v>
      </c>
    </row>
    <row r="40" spans="1:13" ht="15.75" customHeight="1">
      <c r="A40" s="4"/>
      <c r="B40" s="24"/>
      <c r="C40" s="24"/>
      <c r="D40" s="25"/>
      <c r="E40" s="24"/>
      <c r="F40" s="24"/>
      <c r="G40" s="26"/>
      <c r="H40" s="26"/>
      <c r="I40" s="24"/>
      <c r="J40" s="26"/>
      <c r="K40" s="25"/>
      <c r="L40" s="16"/>
      <c r="M40" s="33"/>
    </row>
    <row r="41" spans="1:13" ht="15.75" customHeight="1">
      <c r="A41" s="72" t="s">
        <v>16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33"/>
    </row>
    <row r="42" spans="1:14" ht="15.75" customHeight="1">
      <c r="A42" s="4" t="s">
        <v>37</v>
      </c>
      <c r="B42" s="24">
        <v>162</v>
      </c>
      <c r="C42" s="24">
        <v>153</v>
      </c>
      <c r="D42" s="25">
        <f aca="true" t="shared" si="11" ref="D42:D60">(C42/B42)*100</f>
        <v>94.44444444444444</v>
      </c>
      <c r="E42" s="24">
        <v>70</v>
      </c>
      <c r="F42" s="24">
        <v>61</v>
      </c>
      <c r="G42" s="26">
        <f aca="true" t="shared" si="12" ref="G42:G76">ROUND((F42/E42)*100,1)</f>
        <v>87.1</v>
      </c>
      <c r="H42" s="24">
        <v>200</v>
      </c>
      <c r="I42" s="24">
        <v>210</v>
      </c>
      <c r="J42" s="27">
        <f>H42/I42*100</f>
        <v>95.23809523809523</v>
      </c>
      <c r="K42" s="25">
        <f>(G42+J42)/2</f>
        <v>91.1690476190476</v>
      </c>
      <c r="L42" s="16">
        <f>(D42+K42)/2</f>
        <v>92.80674603174603</v>
      </c>
      <c r="M42" s="6" t="s">
        <v>106</v>
      </c>
      <c r="N42" s="9">
        <v>1</v>
      </c>
    </row>
    <row r="43" spans="1:14" ht="15.75" customHeight="1">
      <c r="A43" s="4" t="s">
        <v>38</v>
      </c>
      <c r="B43" s="24">
        <v>117</v>
      </c>
      <c r="C43" s="24">
        <v>111</v>
      </c>
      <c r="D43" s="25">
        <f t="shared" si="11"/>
        <v>94.87179487179486</v>
      </c>
      <c r="E43" s="24">
        <v>70</v>
      </c>
      <c r="F43" s="24">
        <v>59</v>
      </c>
      <c r="G43" s="26">
        <f t="shared" si="12"/>
        <v>84.3</v>
      </c>
      <c r="H43" s="24">
        <v>200</v>
      </c>
      <c r="I43" s="24">
        <v>232</v>
      </c>
      <c r="J43" s="27">
        <f aca="true" t="shared" si="13" ref="J43:J48">H43/I43*100</f>
        <v>86.20689655172413</v>
      </c>
      <c r="K43" s="25">
        <f aca="true" t="shared" si="14" ref="K43:K48">(G43+J43)/2</f>
        <v>85.25344827586207</v>
      </c>
      <c r="L43" s="16">
        <f aca="true" t="shared" si="15" ref="L43:L75">(D43+K43)/2</f>
        <v>90.06262157382847</v>
      </c>
      <c r="M43" s="6" t="s">
        <v>106</v>
      </c>
      <c r="N43" s="9">
        <v>2</v>
      </c>
    </row>
    <row r="44" spans="1:14" ht="15.75" customHeight="1">
      <c r="A44" s="4" t="s">
        <v>40</v>
      </c>
      <c r="B44" s="24">
        <v>140</v>
      </c>
      <c r="C44" s="24">
        <v>162</v>
      </c>
      <c r="D44" s="25">
        <f t="shared" si="11"/>
        <v>115.71428571428572</v>
      </c>
      <c r="E44" s="24">
        <v>70</v>
      </c>
      <c r="F44" s="24">
        <v>59</v>
      </c>
      <c r="G44" s="26">
        <f t="shared" si="12"/>
        <v>84.3</v>
      </c>
      <c r="H44" s="24">
        <v>200</v>
      </c>
      <c r="I44" s="24">
        <v>188</v>
      </c>
      <c r="J44" s="27">
        <f t="shared" si="13"/>
        <v>106.38297872340425</v>
      </c>
      <c r="K44" s="25">
        <f t="shared" si="14"/>
        <v>95.34148936170212</v>
      </c>
      <c r="L44" s="16">
        <f t="shared" si="15"/>
        <v>105.52788753799392</v>
      </c>
      <c r="M44" s="6" t="s">
        <v>84</v>
      </c>
      <c r="N44" s="9">
        <v>3</v>
      </c>
    </row>
    <row r="45" spans="1:14" ht="15.75" customHeight="1">
      <c r="A45" s="4" t="s">
        <v>41</v>
      </c>
      <c r="B45" s="24">
        <v>162</v>
      </c>
      <c r="C45" s="24">
        <v>158</v>
      </c>
      <c r="D45" s="25">
        <f t="shared" si="11"/>
        <v>97.53086419753086</v>
      </c>
      <c r="E45" s="24">
        <v>70</v>
      </c>
      <c r="F45" s="24">
        <v>61</v>
      </c>
      <c r="G45" s="26">
        <f t="shared" si="12"/>
        <v>87.1</v>
      </c>
      <c r="H45" s="24">
        <v>200</v>
      </c>
      <c r="I45" s="24">
        <v>181</v>
      </c>
      <c r="J45" s="27">
        <f t="shared" si="13"/>
        <v>110.49723756906079</v>
      </c>
      <c r="K45" s="25">
        <f t="shared" si="14"/>
        <v>98.79861878453039</v>
      </c>
      <c r="L45" s="16">
        <f t="shared" si="15"/>
        <v>98.16474149103063</v>
      </c>
      <c r="M45" s="6" t="s">
        <v>137</v>
      </c>
      <c r="N45" s="9">
        <v>4</v>
      </c>
    </row>
    <row r="46" spans="1:14" ht="15.75" customHeight="1">
      <c r="A46" s="4" t="s">
        <v>42</v>
      </c>
      <c r="B46" s="24">
        <v>170</v>
      </c>
      <c r="C46" s="24">
        <v>172</v>
      </c>
      <c r="D46" s="25">
        <f t="shared" si="11"/>
        <v>101.17647058823529</v>
      </c>
      <c r="E46" s="24">
        <v>70</v>
      </c>
      <c r="F46" s="24">
        <v>64</v>
      </c>
      <c r="G46" s="26">
        <f t="shared" si="12"/>
        <v>91.4</v>
      </c>
      <c r="H46" s="24">
        <v>200</v>
      </c>
      <c r="I46" s="24">
        <v>177</v>
      </c>
      <c r="J46" s="27">
        <f t="shared" si="13"/>
        <v>112.99435028248588</v>
      </c>
      <c r="K46" s="25">
        <f t="shared" si="14"/>
        <v>102.19717514124295</v>
      </c>
      <c r="L46" s="16">
        <f t="shared" si="15"/>
        <v>101.68682286473913</v>
      </c>
      <c r="M46" s="6" t="s">
        <v>84</v>
      </c>
      <c r="N46" s="9">
        <v>5</v>
      </c>
    </row>
    <row r="47" spans="1:14" ht="15.75" customHeight="1">
      <c r="A47" s="4" t="s">
        <v>43</v>
      </c>
      <c r="B47" s="24">
        <v>170</v>
      </c>
      <c r="C47" s="24">
        <v>161</v>
      </c>
      <c r="D47" s="25">
        <f t="shared" si="11"/>
        <v>94.70588235294117</v>
      </c>
      <c r="E47" s="24">
        <v>70</v>
      </c>
      <c r="F47" s="24">
        <v>61</v>
      </c>
      <c r="G47" s="26">
        <f t="shared" si="12"/>
        <v>87.1</v>
      </c>
      <c r="H47" s="24">
        <v>200</v>
      </c>
      <c r="I47" s="24">
        <v>107</v>
      </c>
      <c r="J47" s="27">
        <f t="shared" si="13"/>
        <v>186.9158878504673</v>
      </c>
      <c r="K47" s="25">
        <f t="shared" si="14"/>
        <v>137.00794392523363</v>
      </c>
      <c r="L47" s="16">
        <f t="shared" si="15"/>
        <v>115.8569131390874</v>
      </c>
      <c r="M47" s="6" t="s">
        <v>84</v>
      </c>
      <c r="N47" s="9">
        <v>6</v>
      </c>
    </row>
    <row r="48" spans="1:14" ht="15.75" customHeight="1">
      <c r="A48" s="4" t="s">
        <v>44</v>
      </c>
      <c r="B48" s="24">
        <v>168</v>
      </c>
      <c r="C48" s="24">
        <v>167</v>
      </c>
      <c r="D48" s="25">
        <f t="shared" si="11"/>
        <v>99.40476190476191</v>
      </c>
      <c r="E48" s="24">
        <v>70</v>
      </c>
      <c r="F48" s="24">
        <v>63</v>
      </c>
      <c r="G48" s="26">
        <f t="shared" si="12"/>
        <v>90</v>
      </c>
      <c r="H48" s="24">
        <v>200</v>
      </c>
      <c r="I48" s="24">
        <v>107</v>
      </c>
      <c r="J48" s="27">
        <f t="shared" si="13"/>
        <v>186.9158878504673</v>
      </c>
      <c r="K48" s="25">
        <f t="shared" si="14"/>
        <v>138.45794392523365</v>
      </c>
      <c r="L48" s="16">
        <f t="shared" si="15"/>
        <v>118.93135291499777</v>
      </c>
      <c r="M48" s="6" t="s">
        <v>84</v>
      </c>
      <c r="N48" s="9">
        <v>7</v>
      </c>
    </row>
    <row r="49" spans="1:14" ht="15.75" customHeight="1">
      <c r="A49" s="4" t="s">
        <v>45</v>
      </c>
      <c r="B49" s="24">
        <v>176</v>
      </c>
      <c r="C49" s="24">
        <v>169</v>
      </c>
      <c r="D49" s="25">
        <f t="shared" si="11"/>
        <v>96.02272727272727</v>
      </c>
      <c r="E49" s="24">
        <v>70</v>
      </c>
      <c r="F49" s="24">
        <v>57</v>
      </c>
      <c r="G49" s="26">
        <f t="shared" si="12"/>
        <v>81.4</v>
      </c>
      <c r="H49" s="24">
        <v>200</v>
      </c>
      <c r="I49" s="24">
        <v>155</v>
      </c>
      <c r="J49" s="27">
        <f>H49/I49*100</f>
        <v>129.03225806451613</v>
      </c>
      <c r="K49" s="25">
        <f>(G49+J49)/2</f>
        <v>105.21612903225807</v>
      </c>
      <c r="L49" s="16">
        <f t="shared" si="15"/>
        <v>100.61942815249267</v>
      </c>
      <c r="M49" s="6" t="s">
        <v>84</v>
      </c>
      <c r="N49" s="9">
        <v>8</v>
      </c>
    </row>
    <row r="50" spans="1:14" ht="15.75" customHeight="1">
      <c r="A50" s="4" t="s">
        <v>46</v>
      </c>
      <c r="B50" s="24">
        <v>156</v>
      </c>
      <c r="C50" s="24">
        <v>161</v>
      </c>
      <c r="D50" s="25">
        <f t="shared" si="11"/>
        <v>103.20512820512822</v>
      </c>
      <c r="E50" s="24">
        <v>70</v>
      </c>
      <c r="F50" s="24">
        <v>59</v>
      </c>
      <c r="G50" s="26">
        <f t="shared" si="12"/>
        <v>84.3</v>
      </c>
      <c r="H50" s="24">
        <v>200</v>
      </c>
      <c r="I50" s="24">
        <v>177</v>
      </c>
      <c r="J50" s="27">
        <f>H50/I50*100</f>
        <v>112.99435028248588</v>
      </c>
      <c r="K50" s="25">
        <f>(G50+J50)/2</f>
        <v>98.64717514124294</v>
      </c>
      <c r="L50" s="16">
        <f t="shared" si="15"/>
        <v>100.92615167318559</v>
      </c>
      <c r="M50" s="6" t="s">
        <v>84</v>
      </c>
      <c r="N50" s="9">
        <v>9</v>
      </c>
    </row>
    <row r="51" spans="1:14" ht="15.75" customHeight="1">
      <c r="A51" s="4" t="s">
        <v>47</v>
      </c>
      <c r="B51" s="24">
        <v>255</v>
      </c>
      <c r="C51" s="24">
        <v>234</v>
      </c>
      <c r="D51" s="25">
        <f t="shared" si="11"/>
        <v>91.76470588235294</v>
      </c>
      <c r="E51" s="24">
        <v>70</v>
      </c>
      <c r="F51" s="24">
        <v>57</v>
      </c>
      <c r="G51" s="26">
        <f t="shared" si="12"/>
        <v>81.4</v>
      </c>
      <c r="H51" s="24">
        <v>200</v>
      </c>
      <c r="I51" s="24">
        <v>246</v>
      </c>
      <c r="J51" s="27">
        <f aca="true" t="shared" si="16" ref="J51:J61">H51/I51*100</f>
        <v>81.30081300813008</v>
      </c>
      <c r="K51" s="25">
        <f aca="true" t="shared" si="17" ref="K51:K61">(G51+J51)/2</f>
        <v>81.35040650406503</v>
      </c>
      <c r="L51" s="16">
        <f t="shared" si="15"/>
        <v>86.557556193209</v>
      </c>
      <c r="M51" s="6" t="s">
        <v>106</v>
      </c>
      <c r="N51" s="9">
        <v>10</v>
      </c>
    </row>
    <row r="52" spans="1:14" ht="15.75" customHeight="1">
      <c r="A52" s="4" t="s">
        <v>48</v>
      </c>
      <c r="B52" s="24">
        <v>166</v>
      </c>
      <c r="C52" s="24">
        <v>156</v>
      </c>
      <c r="D52" s="25">
        <f t="shared" si="11"/>
        <v>93.97590361445783</v>
      </c>
      <c r="E52" s="24">
        <v>70</v>
      </c>
      <c r="F52" s="24">
        <v>63</v>
      </c>
      <c r="G52" s="26">
        <f t="shared" si="12"/>
        <v>90</v>
      </c>
      <c r="H52" s="24">
        <v>200</v>
      </c>
      <c r="I52" s="24">
        <v>107</v>
      </c>
      <c r="J52" s="27">
        <f t="shared" si="16"/>
        <v>186.9158878504673</v>
      </c>
      <c r="K52" s="25">
        <f t="shared" si="17"/>
        <v>138.45794392523365</v>
      </c>
      <c r="L52" s="16">
        <f t="shared" si="15"/>
        <v>116.21692376984575</v>
      </c>
      <c r="M52" s="6" t="s">
        <v>84</v>
      </c>
      <c r="N52" s="9">
        <v>11</v>
      </c>
    </row>
    <row r="53" spans="1:14" ht="15.75" customHeight="1">
      <c r="A53" s="4" t="s">
        <v>49</v>
      </c>
      <c r="B53" s="24">
        <v>177</v>
      </c>
      <c r="C53" s="24">
        <v>164</v>
      </c>
      <c r="D53" s="25">
        <f t="shared" si="11"/>
        <v>92.65536723163842</v>
      </c>
      <c r="E53" s="24">
        <v>70</v>
      </c>
      <c r="F53" s="24">
        <v>62</v>
      </c>
      <c r="G53" s="26">
        <f t="shared" si="12"/>
        <v>88.6</v>
      </c>
      <c r="H53" s="24">
        <v>200</v>
      </c>
      <c r="I53" s="24">
        <v>187</v>
      </c>
      <c r="J53" s="27">
        <f t="shared" si="16"/>
        <v>106.95187165775401</v>
      </c>
      <c r="K53" s="25">
        <f t="shared" si="17"/>
        <v>97.77593582887701</v>
      </c>
      <c r="L53" s="16">
        <f t="shared" si="15"/>
        <v>95.21565153025772</v>
      </c>
      <c r="M53" s="6" t="s">
        <v>137</v>
      </c>
      <c r="N53" s="9">
        <v>12</v>
      </c>
    </row>
    <row r="54" spans="1:14" ht="15.75" customHeight="1">
      <c r="A54" s="4" t="s">
        <v>50</v>
      </c>
      <c r="B54" s="24">
        <v>163</v>
      </c>
      <c r="C54" s="24">
        <v>162</v>
      </c>
      <c r="D54" s="25">
        <f t="shared" si="11"/>
        <v>99.38650306748467</v>
      </c>
      <c r="E54" s="24">
        <v>70</v>
      </c>
      <c r="F54" s="24">
        <v>61</v>
      </c>
      <c r="G54" s="26">
        <f t="shared" si="12"/>
        <v>87.1</v>
      </c>
      <c r="H54" s="24">
        <v>200</v>
      </c>
      <c r="I54" s="24">
        <v>169</v>
      </c>
      <c r="J54" s="27">
        <f t="shared" si="16"/>
        <v>118.34319526627219</v>
      </c>
      <c r="K54" s="25">
        <f t="shared" si="17"/>
        <v>102.7215976331361</v>
      </c>
      <c r="L54" s="16">
        <f t="shared" si="15"/>
        <v>101.05405035031038</v>
      </c>
      <c r="M54" s="6" t="s">
        <v>84</v>
      </c>
      <c r="N54" s="9">
        <v>13</v>
      </c>
    </row>
    <row r="55" spans="1:14" ht="15.75" customHeight="1">
      <c r="A55" s="4" t="s">
        <v>51</v>
      </c>
      <c r="B55" s="24">
        <v>158</v>
      </c>
      <c r="C55" s="24">
        <v>159</v>
      </c>
      <c r="D55" s="25">
        <f t="shared" si="11"/>
        <v>100.63291139240506</v>
      </c>
      <c r="E55" s="24">
        <v>70</v>
      </c>
      <c r="F55" s="24">
        <v>64</v>
      </c>
      <c r="G55" s="26">
        <f t="shared" si="12"/>
        <v>91.4</v>
      </c>
      <c r="H55" s="24">
        <v>200</v>
      </c>
      <c r="I55" s="24">
        <v>175</v>
      </c>
      <c r="J55" s="27">
        <f t="shared" si="16"/>
        <v>114.28571428571428</v>
      </c>
      <c r="K55" s="25">
        <f t="shared" si="17"/>
        <v>102.84285714285714</v>
      </c>
      <c r="L55" s="16">
        <f t="shared" si="15"/>
        <v>101.7378842676311</v>
      </c>
      <c r="M55" s="6" t="s">
        <v>84</v>
      </c>
      <c r="N55" s="9">
        <v>14</v>
      </c>
    </row>
    <row r="56" spans="1:14" ht="15.75" customHeight="1">
      <c r="A56" s="4" t="s">
        <v>52</v>
      </c>
      <c r="B56" s="24">
        <v>130</v>
      </c>
      <c r="C56" s="24">
        <v>160</v>
      </c>
      <c r="D56" s="25">
        <f t="shared" si="11"/>
        <v>123.07692307692308</v>
      </c>
      <c r="E56" s="24">
        <v>70</v>
      </c>
      <c r="F56" s="24">
        <v>63</v>
      </c>
      <c r="G56" s="26">
        <f t="shared" si="12"/>
        <v>90</v>
      </c>
      <c r="H56" s="24">
        <v>200</v>
      </c>
      <c r="I56" s="24">
        <v>227</v>
      </c>
      <c r="J56" s="27">
        <f t="shared" si="16"/>
        <v>88.10572687224669</v>
      </c>
      <c r="K56" s="25">
        <f t="shared" si="17"/>
        <v>89.05286343612335</v>
      </c>
      <c r="L56" s="16">
        <f t="shared" si="15"/>
        <v>106.06489325652322</v>
      </c>
      <c r="M56" s="6" t="s">
        <v>84</v>
      </c>
      <c r="N56" s="9">
        <v>15</v>
      </c>
    </row>
    <row r="57" spans="1:14" ht="15.75" customHeight="1">
      <c r="A57" s="4" t="s">
        <v>53</v>
      </c>
      <c r="B57" s="24">
        <v>168</v>
      </c>
      <c r="C57" s="24">
        <v>161</v>
      </c>
      <c r="D57" s="25">
        <f t="shared" si="11"/>
        <v>95.83333333333334</v>
      </c>
      <c r="E57" s="24">
        <v>70</v>
      </c>
      <c r="F57" s="24">
        <v>63</v>
      </c>
      <c r="G57" s="26">
        <f t="shared" si="12"/>
        <v>90</v>
      </c>
      <c r="H57" s="24">
        <v>200</v>
      </c>
      <c r="I57" s="24">
        <v>250</v>
      </c>
      <c r="J57" s="27">
        <f t="shared" si="16"/>
        <v>80</v>
      </c>
      <c r="K57" s="25">
        <f t="shared" si="17"/>
        <v>85</v>
      </c>
      <c r="L57" s="16">
        <f t="shared" si="15"/>
        <v>90.41666666666667</v>
      </c>
      <c r="M57" s="6" t="s">
        <v>106</v>
      </c>
      <c r="N57" s="9">
        <v>16</v>
      </c>
    </row>
    <row r="58" spans="1:14" ht="15.75" customHeight="1">
      <c r="A58" s="4" t="s">
        <v>54</v>
      </c>
      <c r="B58" s="24">
        <v>172</v>
      </c>
      <c r="C58" s="24">
        <v>172</v>
      </c>
      <c r="D58" s="25">
        <f t="shared" si="11"/>
        <v>100</v>
      </c>
      <c r="E58" s="24">
        <v>70</v>
      </c>
      <c r="F58" s="24">
        <v>64</v>
      </c>
      <c r="G58" s="26">
        <f t="shared" si="12"/>
        <v>91.4</v>
      </c>
      <c r="H58" s="24">
        <v>200</v>
      </c>
      <c r="I58" s="24">
        <v>187</v>
      </c>
      <c r="J58" s="27">
        <f t="shared" si="16"/>
        <v>106.95187165775401</v>
      </c>
      <c r="K58" s="25">
        <f t="shared" si="17"/>
        <v>99.17593582887702</v>
      </c>
      <c r="L58" s="16">
        <f t="shared" si="15"/>
        <v>99.58796791443851</v>
      </c>
      <c r="M58" s="6" t="s">
        <v>137</v>
      </c>
      <c r="N58" s="9">
        <v>17</v>
      </c>
    </row>
    <row r="59" spans="1:14" ht="15.75" customHeight="1">
      <c r="A59" s="4" t="s">
        <v>55</v>
      </c>
      <c r="B59" s="15">
        <v>173</v>
      </c>
      <c r="C59" s="15">
        <v>170</v>
      </c>
      <c r="D59" s="25">
        <f t="shared" si="11"/>
        <v>98.26589595375722</v>
      </c>
      <c r="E59" s="15">
        <v>70</v>
      </c>
      <c r="F59" s="15">
        <v>60</v>
      </c>
      <c r="G59" s="26">
        <f t="shared" si="12"/>
        <v>85.7</v>
      </c>
      <c r="H59" s="24">
        <v>200</v>
      </c>
      <c r="I59" s="15">
        <v>139</v>
      </c>
      <c r="J59" s="27">
        <f t="shared" si="16"/>
        <v>143.88489208633092</v>
      </c>
      <c r="K59" s="25">
        <f t="shared" si="17"/>
        <v>114.79244604316546</v>
      </c>
      <c r="L59" s="16">
        <f t="shared" si="15"/>
        <v>106.52917099846134</v>
      </c>
      <c r="M59" s="6" t="s">
        <v>84</v>
      </c>
      <c r="N59" s="9">
        <v>18</v>
      </c>
    </row>
    <row r="60" spans="1:14" ht="15.75" customHeight="1">
      <c r="A60" s="4" t="s">
        <v>56</v>
      </c>
      <c r="B60" s="24">
        <v>157</v>
      </c>
      <c r="C60" s="24">
        <v>150</v>
      </c>
      <c r="D60" s="25">
        <f t="shared" si="11"/>
        <v>95.54140127388536</v>
      </c>
      <c r="E60" s="24">
        <v>70</v>
      </c>
      <c r="F60" s="24">
        <v>74</v>
      </c>
      <c r="G60" s="26">
        <f t="shared" si="12"/>
        <v>105.7</v>
      </c>
      <c r="H60" s="24">
        <v>200</v>
      </c>
      <c r="I60" s="24">
        <v>109</v>
      </c>
      <c r="J60" s="27">
        <f t="shared" si="16"/>
        <v>183.4862385321101</v>
      </c>
      <c r="K60" s="25">
        <f t="shared" si="17"/>
        <v>144.59311926605506</v>
      </c>
      <c r="L60" s="16">
        <f t="shared" si="15"/>
        <v>120.0672602699702</v>
      </c>
      <c r="M60" s="6" t="s">
        <v>84</v>
      </c>
      <c r="N60" s="9">
        <v>19</v>
      </c>
    </row>
    <row r="61" spans="1:14" ht="15.75" customHeight="1">
      <c r="A61" s="4" t="s">
        <v>57</v>
      </c>
      <c r="B61" s="24">
        <v>203</v>
      </c>
      <c r="C61" s="24">
        <v>198</v>
      </c>
      <c r="D61" s="25">
        <f aca="true" t="shared" si="18" ref="D61:D76">(C61/B61)*100</f>
        <v>97.53694581280789</v>
      </c>
      <c r="E61" s="24">
        <v>70</v>
      </c>
      <c r="F61" s="24">
        <v>61</v>
      </c>
      <c r="G61" s="26">
        <f t="shared" si="12"/>
        <v>87.1</v>
      </c>
      <c r="H61" s="24">
        <v>200</v>
      </c>
      <c r="I61" s="24">
        <v>102</v>
      </c>
      <c r="J61" s="27">
        <f t="shared" si="16"/>
        <v>196.078431372549</v>
      </c>
      <c r="K61" s="25">
        <f t="shared" si="17"/>
        <v>141.58921568627449</v>
      </c>
      <c r="L61" s="16">
        <f t="shared" si="15"/>
        <v>119.56308074954119</v>
      </c>
      <c r="M61" s="6" t="s">
        <v>84</v>
      </c>
      <c r="N61" s="9">
        <v>20</v>
      </c>
    </row>
    <row r="62" spans="1:14" ht="15.75" customHeight="1">
      <c r="A62" s="4" t="s">
        <v>58</v>
      </c>
      <c r="B62" s="24">
        <v>200</v>
      </c>
      <c r="C62" s="24">
        <v>195</v>
      </c>
      <c r="D62" s="25">
        <f t="shared" si="18"/>
        <v>97.5</v>
      </c>
      <c r="E62" s="24">
        <v>70</v>
      </c>
      <c r="F62" s="24">
        <v>63</v>
      </c>
      <c r="G62" s="26">
        <f t="shared" si="12"/>
        <v>90</v>
      </c>
      <c r="H62" s="24">
        <v>200</v>
      </c>
      <c r="I62" s="24">
        <v>96</v>
      </c>
      <c r="J62" s="27">
        <f>H62/I62*100</f>
        <v>208.33333333333334</v>
      </c>
      <c r="K62" s="25">
        <f>(G62+J62)/2</f>
        <v>149.16666666666669</v>
      </c>
      <c r="L62" s="16">
        <f t="shared" si="15"/>
        <v>123.33333333333334</v>
      </c>
      <c r="M62" s="6" t="s">
        <v>84</v>
      </c>
      <c r="N62" s="9">
        <v>21</v>
      </c>
    </row>
    <row r="63" spans="1:14" ht="15.75" customHeight="1">
      <c r="A63" s="4" t="s">
        <v>59</v>
      </c>
      <c r="B63" s="24">
        <v>174</v>
      </c>
      <c r="C63" s="24">
        <v>158</v>
      </c>
      <c r="D63" s="25">
        <f t="shared" si="18"/>
        <v>90.80459770114942</v>
      </c>
      <c r="E63" s="24">
        <v>70</v>
      </c>
      <c r="F63" s="24">
        <v>65</v>
      </c>
      <c r="G63" s="26">
        <f t="shared" si="12"/>
        <v>92.9</v>
      </c>
      <c r="H63" s="24">
        <v>200</v>
      </c>
      <c r="I63" s="24">
        <v>390</v>
      </c>
      <c r="J63" s="27">
        <f>H63/I63*100</f>
        <v>51.28205128205128</v>
      </c>
      <c r="K63" s="25">
        <f>(G63+J63)/2</f>
        <v>72.09102564102564</v>
      </c>
      <c r="L63" s="16">
        <f t="shared" si="15"/>
        <v>81.44781167108752</v>
      </c>
      <c r="M63" s="6" t="s">
        <v>106</v>
      </c>
      <c r="N63" s="9">
        <v>22</v>
      </c>
    </row>
    <row r="64" spans="1:14" ht="15.75" customHeight="1">
      <c r="A64" s="4" t="s">
        <v>60</v>
      </c>
      <c r="B64" s="24">
        <v>183</v>
      </c>
      <c r="C64" s="24">
        <v>177</v>
      </c>
      <c r="D64" s="25">
        <f t="shared" si="18"/>
        <v>96.72131147540983</v>
      </c>
      <c r="E64" s="24">
        <v>70</v>
      </c>
      <c r="F64" s="24">
        <v>63</v>
      </c>
      <c r="G64" s="26">
        <f t="shared" si="12"/>
        <v>90</v>
      </c>
      <c r="H64" s="24">
        <v>200</v>
      </c>
      <c r="I64" s="24">
        <v>148</v>
      </c>
      <c r="J64" s="27">
        <f aca="true" t="shared" si="19" ref="J64:J127">H64/I64*100</f>
        <v>135.13513513513513</v>
      </c>
      <c r="K64" s="25">
        <f aca="true" t="shared" si="20" ref="K64:K127">(G64+J64)/2</f>
        <v>112.56756756756756</v>
      </c>
      <c r="L64" s="16">
        <f t="shared" si="15"/>
        <v>104.64443952148869</v>
      </c>
      <c r="M64" s="6" t="s">
        <v>84</v>
      </c>
      <c r="N64" s="9">
        <v>23</v>
      </c>
    </row>
    <row r="65" spans="1:14" ht="15.75" customHeight="1">
      <c r="A65" s="4" t="s">
        <v>61</v>
      </c>
      <c r="B65" s="24">
        <v>195</v>
      </c>
      <c r="C65" s="24">
        <v>180</v>
      </c>
      <c r="D65" s="25">
        <f t="shared" si="18"/>
        <v>92.3076923076923</v>
      </c>
      <c r="E65" s="24">
        <v>70</v>
      </c>
      <c r="F65" s="24">
        <v>63</v>
      </c>
      <c r="G65" s="26">
        <f t="shared" si="12"/>
        <v>90</v>
      </c>
      <c r="H65" s="24">
        <v>200</v>
      </c>
      <c r="I65" s="24">
        <v>240</v>
      </c>
      <c r="J65" s="27">
        <f t="shared" si="19"/>
        <v>83.33333333333334</v>
      </c>
      <c r="K65" s="25">
        <f t="shared" si="20"/>
        <v>86.66666666666667</v>
      </c>
      <c r="L65" s="16">
        <f t="shared" si="15"/>
        <v>89.48717948717949</v>
      </c>
      <c r="M65" s="6" t="s">
        <v>106</v>
      </c>
      <c r="N65" s="9">
        <v>24</v>
      </c>
    </row>
    <row r="66" spans="1:14" ht="15.75" customHeight="1">
      <c r="A66" s="4" t="s">
        <v>62</v>
      </c>
      <c r="B66" s="24">
        <v>195</v>
      </c>
      <c r="C66" s="24">
        <v>191</v>
      </c>
      <c r="D66" s="25">
        <f t="shared" si="18"/>
        <v>97.94871794871794</v>
      </c>
      <c r="E66" s="24">
        <v>70</v>
      </c>
      <c r="F66" s="24">
        <v>63</v>
      </c>
      <c r="G66" s="26">
        <f t="shared" si="12"/>
        <v>90</v>
      </c>
      <c r="H66" s="24">
        <v>200</v>
      </c>
      <c r="I66" s="24">
        <v>165</v>
      </c>
      <c r="J66" s="27">
        <f t="shared" si="19"/>
        <v>121.21212121212122</v>
      </c>
      <c r="K66" s="25">
        <f t="shared" si="20"/>
        <v>105.60606060606061</v>
      </c>
      <c r="L66" s="16">
        <f t="shared" si="15"/>
        <v>101.77738927738928</v>
      </c>
      <c r="M66" s="6" t="s">
        <v>84</v>
      </c>
      <c r="N66" s="9">
        <v>25</v>
      </c>
    </row>
    <row r="67" spans="1:14" ht="15.75" customHeight="1">
      <c r="A67" s="4" t="s">
        <v>63</v>
      </c>
      <c r="B67" s="24">
        <v>175</v>
      </c>
      <c r="C67" s="24">
        <v>172</v>
      </c>
      <c r="D67" s="25">
        <f t="shared" si="18"/>
        <v>98.28571428571429</v>
      </c>
      <c r="E67" s="24">
        <v>70</v>
      </c>
      <c r="F67" s="24">
        <v>64</v>
      </c>
      <c r="G67" s="26">
        <f t="shared" si="12"/>
        <v>91.4</v>
      </c>
      <c r="H67" s="24">
        <v>200</v>
      </c>
      <c r="I67" s="24">
        <v>110</v>
      </c>
      <c r="J67" s="27">
        <f t="shared" si="19"/>
        <v>181.8181818181818</v>
      </c>
      <c r="K67" s="25">
        <f t="shared" si="20"/>
        <v>136.60909090909092</v>
      </c>
      <c r="L67" s="16">
        <f t="shared" si="15"/>
        <v>117.4474025974026</v>
      </c>
      <c r="M67" s="6" t="s">
        <v>84</v>
      </c>
      <c r="N67" s="9">
        <v>26</v>
      </c>
    </row>
    <row r="68" spans="1:14" ht="15.75" customHeight="1">
      <c r="A68" s="4" t="s">
        <v>64</v>
      </c>
      <c r="B68" s="24">
        <v>398</v>
      </c>
      <c r="C68" s="24">
        <v>400</v>
      </c>
      <c r="D68" s="25">
        <f t="shared" si="18"/>
        <v>100.50251256281406</v>
      </c>
      <c r="E68" s="24">
        <v>70</v>
      </c>
      <c r="F68" s="24">
        <v>64</v>
      </c>
      <c r="G68" s="26">
        <f t="shared" si="12"/>
        <v>91.4</v>
      </c>
      <c r="H68" s="24">
        <v>200</v>
      </c>
      <c r="I68" s="24">
        <v>207</v>
      </c>
      <c r="J68" s="27">
        <f t="shared" si="19"/>
        <v>96.61835748792271</v>
      </c>
      <c r="K68" s="25">
        <f t="shared" si="20"/>
        <v>94.00917874396136</v>
      </c>
      <c r="L68" s="16">
        <f t="shared" si="15"/>
        <v>97.25584565338771</v>
      </c>
      <c r="M68" s="2" t="s">
        <v>83</v>
      </c>
      <c r="N68" s="9">
        <v>27</v>
      </c>
    </row>
    <row r="69" spans="1:14" ht="15.75" customHeight="1">
      <c r="A69" s="4" t="s">
        <v>65</v>
      </c>
      <c r="B69" s="24">
        <v>188</v>
      </c>
      <c r="C69" s="24">
        <v>195</v>
      </c>
      <c r="D69" s="25">
        <f t="shared" si="18"/>
        <v>103.72340425531914</v>
      </c>
      <c r="E69" s="24">
        <v>70</v>
      </c>
      <c r="F69" s="24">
        <v>60</v>
      </c>
      <c r="G69" s="26">
        <f t="shared" si="12"/>
        <v>85.7</v>
      </c>
      <c r="H69" s="24">
        <v>200</v>
      </c>
      <c r="I69" s="24">
        <v>72</v>
      </c>
      <c r="J69" s="27">
        <f t="shared" si="19"/>
        <v>277.77777777777777</v>
      </c>
      <c r="K69" s="25">
        <f t="shared" si="20"/>
        <v>181.73888888888888</v>
      </c>
      <c r="L69" s="16">
        <f t="shared" si="15"/>
        <v>142.73114657210402</v>
      </c>
      <c r="M69" s="6" t="s">
        <v>84</v>
      </c>
      <c r="N69" s="9">
        <v>28</v>
      </c>
    </row>
    <row r="70" spans="1:14" ht="15.75" customHeight="1">
      <c r="A70" s="4" t="s">
        <v>66</v>
      </c>
      <c r="B70" s="24">
        <v>372</v>
      </c>
      <c r="C70" s="24">
        <v>377</v>
      </c>
      <c r="D70" s="25">
        <f t="shared" si="18"/>
        <v>101.34408602150538</v>
      </c>
      <c r="E70" s="24">
        <v>70</v>
      </c>
      <c r="F70" s="24">
        <v>65</v>
      </c>
      <c r="G70" s="26">
        <f t="shared" si="12"/>
        <v>92.9</v>
      </c>
      <c r="H70" s="24">
        <v>200</v>
      </c>
      <c r="I70" s="24">
        <v>107</v>
      </c>
      <c r="J70" s="27">
        <f t="shared" si="19"/>
        <v>186.9158878504673</v>
      </c>
      <c r="K70" s="25">
        <f t="shared" si="20"/>
        <v>139.90794392523367</v>
      </c>
      <c r="L70" s="16">
        <f t="shared" si="15"/>
        <v>120.62601497336952</v>
      </c>
      <c r="M70" s="6" t="s">
        <v>84</v>
      </c>
      <c r="N70" s="9">
        <v>29</v>
      </c>
    </row>
    <row r="71" spans="1:14" ht="15.75" customHeight="1">
      <c r="A71" s="4" t="s">
        <v>39</v>
      </c>
      <c r="B71" s="24">
        <v>153</v>
      </c>
      <c r="C71" s="24">
        <v>147</v>
      </c>
      <c r="D71" s="25">
        <f t="shared" si="18"/>
        <v>96.07843137254902</v>
      </c>
      <c r="E71" s="24">
        <v>70</v>
      </c>
      <c r="F71" s="24">
        <v>63</v>
      </c>
      <c r="G71" s="26">
        <f t="shared" si="12"/>
        <v>90</v>
      </c>
      <c r="H71" s="24">
        <v>200</v>
      </c>
      <c r="I71" s="24">
        <v>256</v>
      </c>
      <c r="J71" s="27">
        <f t="shared" si="19"/>
        <v>78.125</v>
      </c>
      <c r="K71" s="25">
        <f t="shared" si="20"/>
        <v>84.0625</v>
      </c>
      <c r="L71" s="16">
        <f t="shared" si="15"/>
        <v>90.0704656862745</v>
      </c>
      <c r="M71" s="6" t="s">
        <v>106</v>
      </c>
      <c r="N71" s="9">
        <v>30</v>
      </c>
    </row>
    <row r="72" spans="1:14" ht="15.75" customHeight="1">
      <c r="A72" s="4" t="s">
        <v>67</v>
      </c>
      <c r="B72" s="24">
        <v>161</v>
      </c>
      <c r="C72" s="24">
        <v>165</v>
      </c>
      <c r="D72" s="25">
        <f t="shared" si="18"/>
        <v>102.48447204968944</v>
      </c>
      <c r="E72" s="24">
        <v>70</v>
      </c>
      <c r="F72" s="24">
        <v>73</v>
      </c>
      <c r="G72" s="26">
        <f t="shared" si="12"/>
        <v>104.3</v>
      </c>
      <c r="H72" s="24">
        <v>200</v>
      </c>
      <c r="I72" s="24">
        <v>161</v>
      </c>
      <c r="J72" s="27">
        <f t="shared" si="19"/>
        <v>124.22360248447204</v>
      </c>
      <c r="K72" s="25">
        <f t="shared" si="20"/>
        <v>114.26180124223602</v>
      </c>
      <c r="L72" s="16">
        <f t="shared" si="15"/>
        <v>108.37313664596273</v>
      </c>
      <c r="M72" s="6" t="s">
        <v>84</v>
      </c>
      <c r="N72" s="9">
        <v>31</v>
      </c>
    </row>
    <row r="73" spans="1:14" ht="15.75" customHeight="1">
      <c r="A73" s="4" t="s">
        <v>68</v>
      </c>
      <c r="B73" s="24">
        <v>161</v>
      </c>
      <c r="C73" s="24">
        <v>160</v>
      </c>
      <c r="D73" s="25">
        <f t="shared" si="18"/>
        <v>99.37888198757764</v>
      </c>
      <c r="E73" s="24">
        <v>70</v>
      </c>
      <c r="F73" s="24">
        <v>71</v>
      </c>
      <c r="G73" s="26">
        <f t="shared" si="12"/>
        <v>101.4</v>
      </c>
      <c r="H73" s="24">
        <v>200</v>
      </c>
      <c r="I73" s="24">
        <v>271</v>
      </c>
      <c r="J73" s="27">
        <f t="shared" si="19"/>
        <v>73.80073800738008</v>
      </c>
      <c r="K73" s="25">
        <f t="shared" si="20"/>
        <v>87.60036900369005</v>
      </c>
      <c r="L73" s="16">
        <f t="shared" si="15"/>
        <v>93.48962549563385</v>
      </c>
      <c r="M73" s="6" t="s">
        <v>106</v>
      </c>
      <c r="N73" s="9">
        <v>32</v>
      </c>
    </row>
    <row r="74" spans="1:14" ht="15.75" customHeight="1">
      <c r="A74" s="4" t="s">
        <v>69</v>
      </c>
      <c r="B74" s="24">
        <v>231</v>
      </c>
      <c r="C74" s="24">
        <v>238</v>
      </c>
      <c r="D74" s="25">
        <f t="shared" si="18"/>
        <v>103.03030303030303</v>
      </c>
      <c r="E74" s="24">
        <v>70</v>
      </c>
      <c r="F74" s="24">
        <v>66</v>
      </c>
      <c r="G74" s="26">
        <f t="shared" si="12"/>
        <v>94.3</v>
      </c>
      <c r="H74" s="24">
        <v>200</v>
      </c>
      <c r="I74" s="24">
        <v>468</v>
      </c>
      <c r="J74" s="27">
        <f t="shared" si="19"/>
        <v>42.73504273504273</v>
      </c>
      <c r="K74" s="25">
        <f t="shared" si="20"/>
        <v>68.51752136752137</v>
      </c>
      <c r="L74" s="16">
        <f t="shared" si="15"/>
        <v>85.7739121989122</v>
      </c>
      <c r="M74" s="6" t="s">
        <v>106</v>
      </c>
      <c r="N74" s="9">
        <v>33</v>
      </c>
    </row>
    <row r="75" spans="1:14" ht="15.75" customHeight="1">
      <c r="A75" s="4" t="s">
        <v>70</v>
      </c>
      <c r="B75" s="24">
        <v>171</v>
      </c>
      <c r="C75" s="24">
        <v>171</v>
      </c>
      <c r="D75" s="25">
        <f t="shared" si="18"/>
        <v>100</v>
      </c>
      <c r="E75" s="24">
        <v>70</v>
      </c>
      <c r="F75" s="24">
        <v>71</v>
      </c>
      <c r="G75" s="26">
        <f t="shared" si="12"/>
        <v>101.4</v>
      </c>
      <c r="H75" s="24">
        <v>200</v>
      </c>
      <c r="I75" s="24">
        <v>322</v>
      </c>
      <c r="J75" s="27">
        <f t="shared" si="19"/>
        <v>62.11180124223602</v>
      </c>
      <c r="K75" s="25">
        <f t="shared" si="20"/>
        <v>81.75590062111802</v>
      </c>
      <c r="L75" s="16">
        <f t="shared" si="15"/>
        <v>90.87795031055902</v>
      </c>
      <c r="M75" s="6" t="s">
        <v>106</v>
      </c>
      <c r="N75" s="9">
        <v>34</v>
      </c>
    </row>
    <row r="76" spans="1:14" ht="15.75" customHeight="1">
      <c r="A76" s="28" t="s">
        <v>71</v>
      </c>
      <c r="B76" s="24">
        <v>104</v>
      </c>
      <c r="C76" s="24">
        <v>104</v>
      </c>
      <c r="D76" s="25">
        <f t="shared" si="18"/>
        <v>100</v>
      </c>
      <c r="E76" s="24">
        <v>70</v>
      </c>
      <c r="F76" s="29">
        <v>81</v>
      </c>
      <c r="G76" s="26">
        <f t="shared" si="12"/>
        <v>115.7</v>
      </c>
      <c r="H76" s="24">
        <v>200</v>
      </c>
      <c r="I76" s="24">
        <v>137</v>
      </c>
      <c r="J76" s="27">
        <f t="shared" si="19"/>
        <v>145.98540145985402</v>
      </c>
      <c r="K76" s="25">
        <f t="shared" si="20"/>
        <v>130.842700729927</v>
      </c>
      <c r="L76" s="16">
        <f>(D76+K76)/2</f>
        <v>115.4213503649635</v>
      </c>
      <c r="M76" s="6" t="s">
        <v>84</v>
      </c>
      <c r="N76" s="9">
        <v>35</v>
      </c>
    </row>
    <row r="77" spans="1:14" ht="15.75" customHeight="1">
      <c r="A77" s="4" t="s">
        <v>72</v>
      </c>
      <c r="B77" s="24">
        <v>185</v>
      </c>
      <c r="C77" s="24">
        <v>190</v>
      </c>
      <c r="D77" s="25">
        <f aca="true" t="shared" si="21" ref="D77:D82">(C77/B77)*100</f>
        <v>102.7027027027027</v>
      </c>
      <c r="E77" s="24">
        <v>70</v>
      </c>
      <c r="F77" s="24">
        <v>64</v>
      </c>
      <c r="G77" s="26">
        <f aca="true" t="shared" si="22" ref="G77:G82">ROUND((F77/E77)*100,1)</f>
        <v>91.4</v>
      </c>
      <c r="H77" s="24">
        <v>200</v>
      </c>
      <c r="I77" s="24">
        <v>296</v>
      </c>
      <c r="J77" s="27">
        <f t="shared" si="19"/>
        <v>67.56756756756756</v>
      </c>
      <c r="K77" s="25">
        <f t="shared" si="20"/>
        <v>79.48378378378379</v>
      </c>
      <c r="L77" s="16">
        <f>(D77+K77)/2</f>
        <v>91.09324324324325</v>
      </c>
      <c r="M77" s="6" t="s">
        <v>106</v>
      </c>
      <c r="N77" s="9">
        <v>36</v>
      </c>
    </row>
    <row r="78" spans="1:14" ht="15.75" customHeight="1">
      <c r="A78" s="4" t="s">
        <v>73</v>
      </c>
      <c r="B78" s="24">
        <v>103</v>
      </c>
      <c r="C78" s="24">
        <v>109</v>
      </c>
      <c r="D78" s="25">
        <f t="shared" si="21"/>
        <v>105.8252427184466</v>
      </c>
      <c r="E78" s="24">
        <v>70</v>
      </c>
      <c r="F78" s="24">
        <v>61</v>
      </c>
      <c r="G78" s="26">
        <f t="shared" si="22"/>
        <v>87.1</v>
      </c>
      <c r="H78" s="24">
        <v>200</v>
      </c>
      <c r="I78" s="24">
        <v>181</v>
      </c>
      <c r="J78" s="27">
        <f t="shared" si="19"/>
        <v>110.49723756906079</v>
      </c>
      <c r="K78" s="25">
        <f t="shared" si="20"/>
        <v>98.79861878453039</v>
      </c>
      <c r="L78" s="16">
        <f aca="true" t="shared" si="23" ref="L78:L112">(D78+K78)/2</f>
        <v>102.31193075148849</v>
      </c>
      <c r="M78" s="6" t="s">
        <v>84</v>
      </c>
      <c r="N78" s="9">
        <v>37</v>
      </c>
    </row>
    <row r="79" spans="1:14" ht="15.75" customHeight="1">
      <c r="A79" s="4" t="s">
        <v>74</v>
      </c>
      <c r="B79" s="24">
        <v>166</v>
      </c>
      <c r="C79" s="24">
        <v>171</v>
      </c>
      <c r="D79" s="25">
        <f t="shared" si="21"/>
        <v>103.01204819277108</v>
      </c>
      <c r="E79" s="24">
        <v>70</v>
      </c>
      <c r="F79" s="24">
        <v>62</v>
      </c>
      <c r="G79" s="26">
        <f t="shared" si="22"/>
        <v>88.6</v>
      </c>
      <c r="H79" s="24">
        <v>200</v>
      </c>
      <c r="I79" s="24">
        <v>356</v>
      </c>
      <c r="J79" s="27">
        <f t="shared" si="19"/>
        <v>56.17977528089888</v>
      </c>
      <c r="K79" s="25">
        <f t="shared" si="20"/>
        <v>72.38988764044944</v>
      </c>
      <c r="L79" s="16">
        <f t="shared" si="23"/>
        <v>87.70096791661027</v>
      </c>
      <c r="M79" s="6" t="s">
        <v>106</v>
      </c>
      <c r="N79" s="9">
        <v>38</v>
      </c>
    </row>
    <row r="80" spans="1:14" ht="15.75" customHeight="1">
      <c r="A80" s="4" t="s">
        <v>75</v>
      </c>
      <c r="B80" s="24">
        <v>162</v>
      </c>
      <c r="C80" s="24">
        <v>159</v>
      </c>
      <c r="D80" s="25">
        <f t="shared" si="21"/>
        <v>98.14814814814815</v>
      </c>
      <c r="E80" s="24">
        <v>70</v>
      </c>
      <c r="F80" s="24">
        <v>66</v>
      </c>
      <c r="G80" s="26">
        <f t="shared" si="22"/>
        <v>94.3</v>
      </c>
      <c r="H80" s="24">
        <v>200</v>
      </c>
      <c r="I80" s="24">
        <v>245</v>
      </c>
      <c r="J80" s="27">
        <f t="shared" si="19"/>
        <v>81.63265306122449</v>
      </c>
      <c r="K80" s="25">
        <f t="shared" si="20"/>
        <v>87.96632653061224</v>
      </c>
      <c r="L80" s="16">
        <f t="shared" si="23"/>
        <v>93.0572373393802</v>
      </c>
      <c r="M80" s="6" t="s">
        <v>106</v>
      </c>
      <c r="N80" s="9">
        <v>39</v>
      </c>
    </row>
    <row r="81" spans="1:14" ht="15.75" customHeight="1">
      <c r="A81" s="4" t="s">
        <v>76</v>
      </c>
      <c r="B81" s="24">
        <v>179</v>
      </c>
      <c r="C81" s="24">
        <v>173</v>
      </c>
      <c r="D81" s="25">
        <f t="shared" si="21"/>
        <v>96.64804469273743</v>
      </c>
      <c r="E81" s="24">
        <v>70</v>
      </c>
      <c r="F81" s="24">
        <v>66</v>
      </c>
      <c r="G81" s="26">
        <f t="shared" si="22"/>
        <v>94.3</v>
      </c>
      <c r="H81" s="24">
        <v>200</v>
      </c>
      <c r="I81" s="24">
        <v>353</v>
      </c>
      <c r="J81" s="27">
        <f t="shared" si="19"/>
        <v>56.657223796033996</v>
      </c>
      <c r="K81" s="25">
        <f t="shared" si="20"/>
        <v>75.478611898017</v>
      </c>
      <c r="L81" s="16">
        <f t="shared" si="23"/>
        <v>86.0633282953772</v>
      </c>
      <c r="M81" s="6" t="s">
        <v>106</v>
      </c>
      <c r="N81" s="9">
        <v>40</v>
      </c>
    </row>
    <row r="82" spans="1:14" ht="15.75" customHeight="1">
      <c r="A82" s="4" t="s">
        <v>77</v>
      </c>
      <c r="B82" s="24">
        <v>155</v>
      </c>
      <c r="C82" s="24">
        <v>167</v>
      </c>
      <c r="D82" s="25">
        <f t="shared" si="21"/>
        <v>107.74193548387096</v>
      </c>
      <c r="E82" s="24">
        <v>70</v>
      </c>
      <c r="F82" s="24">
        <v>68</v>
      </c>
      <c r="G82" s="26">
        <f t="shared" si="22"/>
        <v>97.1</v>
      </c>
      <c r="H82" s="24">
        <v>200</v>
      </c>
      <c r="I82" s="24">
        <v>322</v>
      </c>
      <c r="J82" s="27">
        <f t="shared" si="19"/>
        <v>62.11180124223602</v>
      </c>
      <c r="K82" s="25">
        <f t="shared" si="20"/>
        <v>79.60590062111801</v>
      </c>
      <c r="L82" s="16">
        <f t="shared" si="23"/>
        <v>93.67391805249449</v>
      </c>
      <c r="M82" s="6" t="s">
        <v>106</v>
      </c>
      <c r="N82" s="9">
        <v>41</v>
      </c>
    </row>
    <row r="83" spans="1:14" ht="15.75" customHeight="1">
      <c r="A83" s="4" t="s">
        <v>78</v>
      </c>
      <c r="B83" s="24">
        <v>172</v>
      </c>
      <c r="C83" s="24">
        <v>171</v>
      </c>
      <c r="D83" s="25">
        <f aca="true" t="shared" si="24" ref="D83:D155">(C83/B83)*100</f>
        <v>99.4186046511628</v>
      </c>
      <c r="E83" s="24">
        <v>70</v>
      </c>
      <c r="F83" s="24">
        <v>66</v>
      </c>
      <c r="G83" s="26">
        <f aca="true" t="shared" si="25" ref="G83:G155">ROUND((F83/E83)*100,1)</f>
        <v>94.3</v>
      </c>
      <c r="H83" s="24">
        <v>200</v>
      </c>
      <c r="I83" s="24">
        <v>295</v>
      </c>
      <c r="J83" s="27">
        <f t="shared" si="19"/>
        <v>67.79661016949152</v>
      </c>
      <c r="K83" s="25">
        <f t="shared" si="20"/>
        <v>81.04830508474575</v>
      </c>
      <c r="L83" s="16">
        <f t="shared" si="23"/>
        <v>90.23345486795426</v>
      </c>
      <c r="M83" s="6" t="s">
        <v>106</v>
      </c>
      <c r="N83" s="9">
        <v>42</v>
      </c>
    </row>
    <row r="84" spans="1:14" ht="15.75" customHeight="1">
      <c r="A84" s="4" t="s">
        <v>79</v>
      </c>
      <c r="B84" s="24">
        <v>173</v>
      </c>
      <c r="C84" s="24">
        <v>173</v>
      </c>
      <c r="D84" s="25">
        <f t="shared" si="24"/>
        <v>100</v>
      </c>
      <c r="E84" s="24">
        <v>70</v>
      </c>
      <c r="F84" s="24">
        <v>62</v>
      </c>
      <c r="G84" s="26">
        <f t="shared" si="25"/>
        <v>88.6</v>
      </c>
      <c r="H84" s="24">
        <v>200</v>
      </c>
      <c r="I84" s="24">
        <v>224</v>
      </c>
      <c r="J84" s="27">
        <f t="shared" si="19"/>
        <v>89.28571428571429</v>
      </c>
      <c r="K84" s="25">
        <f t="shared" si="20"/>
        <v>88.94285714285715</v>
      </c>
      <c r="L84" s="16">
        <f t="shared" si="23"/>
        <v>94.47142857142858</v>
      </c>
      <c r="M84" s="6" t="s">
        <v>106</v>
      </c>
      <c r="N84" s="9">
        <v>43</v>
      </c>
    </row>
    <row r="85" spans="1:14" ht="15.75" customHeight="1">
      <c r="A85" s="4" t="s">
        <v>80</v>
      </c>
      <c r="B85" s="24">
        <v>202</v>
      </c>
      <c r="C85" s="24">
        <v>198</v>
      </c>
      <c r="D85" s="25">
        <f t="shared" si="24"/>
        <v>98.01980198019803</v>
      </c>
      <c r="E85" s="24">
        <v>70</v>
      </c>
      <c r="F85" s="24">
        <v>59</v>
      </c>
      <c r="G85" s="26">
        <f t="shared" si="25"/>
        <v>84.3</v>
      </c>
      <c r="H85" s="24">
        <v>200</v>
      </c>
      <c r="I85" s="24">
        <v>128</v>
      </c>
      <c r="J85" s="27">
        <f t="shared" si="19"/>
        <v>156.25</v>
      </c>
      <c r="K85" s="25">
        <f t="shared" si="20"/>
        <v>120.275</v>
      </c>
      <c r="L85" s="16">
        <f t="shared" si="23"/>
        <v>109.14740099009902</v>
      </c>
      <c r="M85" s="6" t="s">
        <v>84</v>
      </c>
      <c r="N85" s="9">
        <v>44</v>
      </c>
    </row>
    <row r="86" spans="1:14" ht="15.75" customHeight="1">
      <c r="A86" s="34" t="s">
        <v>92</v>
      </c>
      <c r="B86" s="24">
        <v>153</v>
      </c>
      <c r="C86" s="29">
        <v>159</v>
      </c>
      <c r="D86" s="35">
        <f aca="true" t="shared" si="26" ref="D86:D95">(C86/B86)*100</f>
        <v>103.921568627451</v>
      </c>
      <c r="E86" s="15">
        <v>70</v>
      </c>
      <c r="F86" s="32">
        <v>66</v>
      </c>
      <c r="G86" s="26">
        <f aca="true" t="shared" si="27" ref="G86:G95">ROUND((F86/E86)*100,1)</f>
        <v>94.3</v>
      </c>
      <c r="H86" s="24">
        <v>200</v>
      </c>
      <c r="I86" s="24">
        <v>238</v>
      </c>
      <c r="J86" s="27">
        <f t="shared" si="19"/>
        <v>84.03361344537815</v>
      </c>
      <c r="K86" s="25">
        <f t="shared" si="20"/>
        <v>89.16680672268907</v>
      </c>
      <c r="L86" s="16">
        <f t="shared" si="23"/>
        <v>96.54418767507003</v>
      </c>
      <c r="M86" s="6" t="s">
        <v>137</v>
      </c>
      <c r="N86" s="9">
        <v>45</v>
      </c>
    </row>
    <row r="87" spans="1:14" ht="15.75" customHeight="1">
      <c r="A87" s="4" t="s">
        <v>135</v>
      </c>
      <c r="B87" s="24">
        <v>201</v>
      </c>
      <c r="C87" s="24">
        <v>196</v>
      </c>
      <c r="D87" s="35">
        <f t="shared" si="26"/>
        <v>97.51243781094527</v>
      </c>
      <c r="E87" s="15">
        <v>70</v>
      </c>
      <c r="F87" s="24">
        <v>67</v>
      </c>
      <c r="G87" s="26">
        <f t="shared" si="27"/>
        <v>95.7</v>
      </c>
      <c r="H87" s="24">
        <v>200</v>
      </c>
      <c r="I87" s="24">
        <v>206</v>
      </c>
      <c r="J87" s="27">
        <f t="shared" si="19"/>
        <v>97.0873786407767</v>
      </c>
      <c r="K87" s="25">
        <f t="shared" si="20"/>
        <v>96.39368932038835</v>
      </c>
      <c r="L87" s="16">
        <f t="shared" si="23"/>
        <v>96.95306356566681</v>
      </c>
      <c r="M87" s="6" t="s">
        <v>137</v>
      </c>
      <c r="N87" s="9">
        <v>46</v>
      </c>
    </row>
    <row r="88" spans="1:14" ht="15.75" customHeight="1">
      <c r="A88" s="4" t="s">
        <v>136</v>
      </c>
      <c r="B88" s="24">
        <v>104</v>
      </c>
      <c r="C88" s="24">
        <v>96</v>
      </c>
      <c r="D88" s="35">
        <f t="shared" si="26"/>
        <v>92.3076923076923</v>
      </c>
      <c r="E88" s="15">
        <v>70</v>
      </c>
      <c r="F88" s="24">
        <v>61</v>
      </c>
      <c r="G88" s="26">
        <f t="shared" si="27"/>
        <v>87.1</v>
      </c>
      <c r="H88" s="24">
        <v>200</v>
      </c>
      <c r="I88" s="24">
        <v>244</v>
      </c>
      <c r="J88" s="27">
        <f t="shared" si="19"/>
        <v>81.9672131147541</v>
      </c>
      <c r="K88" s="25">
        <f t="shared" si="20"/>
        <v>84.53360655737706</v>
      </c>
      <c r="L88" s="16">
        <f t="shared" si="23"/>
        <v>88.42064943253467</v>
      </c>
      <c r="M88" s="6" t="s">
        <v>106</v>
      </c>
      <c r="N88" s="9">
        <v>47</v>
      </c>
    </row>
    <row r="89" spans="1:14" ht="15.75" customHeight="1">
      <c r="A89" s="4" t="s">
        <v>27</v>
      </c>
      <c r="B89" s="24">
        <v>133</v>
      </c>
      <c r="C89" s="24">
        <v>145</v>
      </c>
      <c r="D89" s="35">
        <f t="shared" si="26"/>
        <v>109.02255639097744</v>
      </c>
      <c r="E89" s="36">
        <v>70</v>
      </c>
      <c r="F89" s="36">
        <v>65</v>
      </c>
      <c r="G89" s="26">
        <f t="shared" si="27"/>
        <v>92.9</v>
      </c>
      <c r="H89" s="24">
        <v>200</v>
      </c>
      <c r="I89" s="36">
        <v>429</v>
      </c>
      <c r="J89" s="27">
        <f t="shared" si="19"/>
        <v>46.620046620046615</v>
      </c>
      <c r="K89" s="25">
        <f t="shared" si="20"/>
        <v>69.76002331002331</v>
      </c>
      <c r="L89" s="16">
        <f t="shared" si="23"/>
        <v>89.39128985050039</v>
      </c>
      <c r="M89" s="6" t="s">
        <v>106</v>
      </c>
      <c r="N89" s="9">
        <v>48</v>
      </c>
    </row>
    <row r="90" spans="1:14" ht="15.75" customHeight="1">
      <c r="A90" s="4" t="s">
        <v>29</v>
      </c>
      <c r="B90" s="24">
        <v>292</v>
      </c>
      <c r="C90" s="24">
        <v>283</v>
      </c>
      <c r="D90" s="35">
        <f t="shared" si="26"/>
        <v>96.91780821917808</v>
      </c>
      <c r="E90" s="36">
        <v>70</v>
      </c>
      <c r="F90" s="36">
        <v>61</v>
      </c>
      <c r="G90" s="26">
        <f t="shared" si="27"/>
        <v>87.1</v>
      </c>
      <c r="H90" s="24">
        <v>200</v>
      </c>
      <c r="I90" s="36">
        <v>155</v>
      </c>
      <c r="J90" s="27">
        <f t="shared" si="19"/>
        <v>129.03225806451613</v>
      </c>
      <c r="K90" s="25">
        <f t="shared" si="20"/>
        <v>108.06612903225806</v>
      </c>
      <c r="L90" s="16">
        <f t="shared" si="23"/>
        <v>102.49196862571807</v>
      </c>
      <c r="M90" s="6" t="s">
        <v>84</v>
      </c>
      <c r="N90" s="9">
        <v>49</v>
      </c>
    </row>
    <row r="91" spans="1:14" ht="15.75" customHeight="1">
      <c r="A91" s="4" t="s">
        <v>31</v>
      </c>
      <c r="B91" s="24">
        <v>137</v>
      </c>
      <c r="C91" s="24">
        <v>142</v>
      </c>
      <c r="D91" s="35">
        <f t="shared" si="26"/>
        <v>103.64963503649636</v>
      </c>
      <c r="E91" s="36">
        <v>70</v>
      </c>
      <c r="F91" s="36">
        <v>62</v>
      </c>
      <c r="G91" s="26">
        <f t="shared" si="27"/>
        <v>88.6</v>
      </c>
      <c r="H91" s="24">
        <v>200</v>
      </c>
      <c r="I91" s="36">
        <v>517</v>
      </c>
      <c r="J91" s="27">
        <f t="shared" si="19"/>
        <v>38.684719535783366</v>
      </c>
      <c r="K91" s="25">
        <f t="shared" si="20"/>
        <v>63.642359767891676</v>
      </c>
      <c r="L91" s="16">
        <f t="shared" si="23"/>
        <v>83.64599740219401</v>
      </c>
      <c r="M91" s="6" t="s">
        <v>106</v>
      </c>
      <c r="N91" s="9">
        <v>50</v>
      </c>
    </row>
    <row r="92" spans="1:14" ht="15.75" customHeight="1">
      <c r="A92" s="4" t="s">
        <v>32</v>
      </c>
      <c r="B92" s="24">
        <v>130</v>
      </c>
      <c r="C92" s="24">
        <v>122</v>
      </c>
      <c r="D92" s="35">
        <f t="shared" si="26"/>
        <v>93.84615384615384</v>
      </c>
      <c r="E92" s="36">
        <v>70</v>
      </c>
      <c r="F92" s="36">
        <v>60</v>
      </c>
      <c r="G92" s="26">
        <f t="shared" si="27"/>
        <v>85.7</v>
      </c>
      <c r="H92" s="24">
        <v>200</v>
      </c>
      <c r="I92" s="36">
        <v>272</v>
      </c>
      <c r="J92" s="27">
        <f t="shared" si="19"/>
        <v>73.52941176470588</v>
      </c>
      <c r="K92" s="25">
        <f t="shared" si="20"/>
        <v>79.61470588235295</v>
      </c>
      <c r="L92" s="16">
        <f t="shared" si="23"/>
        <v>86.7304298642534</v>
      </c>
      <c r="M92" s="6" t="s">
        <v>106</v>
      </c>
      <c r="N92" s="9">
        <v>51</v>
      </c>
    </row>
    <row r="93" spans="1:14" ht="15.75" customHeight="1">
      <c r="A93" s="4" t="s">
        <v>33</v>
      </c>
      <c r="B93" s="24">
        <v>100</v>
      </c>
      <c r="C93" s="24">
        <v>101</v>
      </c>
      <c r="D93" s="35">
        <f t="shared" si="26"/>
        <v>101</v>
      </c>
      <c r="E93" s="36">
        <v>70</v>
      </c>
      <c r="F93" s="36">
        <v>61</v>
      </c>
      <c r="G93" s="26">
        <f t="shared" si="27"/>
        <v>87.1</v>
      </c>
      <c r="H93" s="24">
        <v>200</v>
      </c>
      <c r="I93" s="36">
        <v>288</v>
      </c>
      <c r="J93" s="27">
        <f t="shared" si="19"/>
        <v>69.44444444444444</v>
      </c>
      <c r="K93" s="25">
        <f t="shared" si="20"/>
        <v>78.27222222222221</v>
      </c>
      <c r="L93" s="16">
        <f t="shared" si="23"/>
        <v>89.6361111111111</v>
      </c>
      <c r="M93" s="6" t="s">
        <v>106</v>
      </c>
      <c r="N93" s="9">
        <v>52</v>
      </c>
    </row>
    <row r="94" spans="1:14" ht="15.75" customHeight="1">
      <c r="A94" s="4" t="s">
        <v>36</v>
      </c>
      <c r="B94" s="24">
        <v>355</v>
      </c>
      <c r="C94" s="29">
        <v>346</v>
      </c>
      <c r="D94" s="35">
        <f t="shared" si="26"/>
        <v>97.46478873239437</v>
      </c>
      <c r="E94" s="36">
        <v>70</v>
      </c>
      <c r="F94" s="36">
        <v>60</v>
      </c>
      <c r="G94" s="26">
        <f t="shared" si="27"/>
        <v>85.7</v>
      </c>
      <c r="H94" s="24">
        <v>200</v>
      </c>
      <c r="I94" s="36">
        <v>180</v>
      </c>
      <c r="J94" s="27">
        <f t="shared" si="19"/>
        <v>111.11111111111111</v>
      </c>
      <c r="K94" s="25">
        <f t="shared" si="20"/>
        <v>98.40555555555557</v>
      </c>
      <c r="L94" s="16">
        <f t="shared" si="23"/>
        <v>97.93517214397497</v>
      </c>
      <c r="M94" s="6" t="s">
        <v>83</v>
      </c>
      <c r="N94" s="9">
        <v>53</v>
      </c>
    </row>
    <row r="95" spans="1:14" ht="15.75" customHeight="1">
      <c r="A95" s="4" t="s">
        <v>158</v>
      </c>
      <c r="B95" s="24">
        <v>240</v>
      </c>
      <c r="C95" s="29">
        <v>112</v>
      </c>
      <c r="D95" s="35">
        <f t="shared" si="26"/>
        <v>46.666666666666664</v>
      </c>
      <c r="E95" s="36">
        <v>70</v>
      </c>
      <c r="F95" s="36">
        <v>58</v>
      </c>
      <c r="G95" s="26">
        <f t="shared" si="27"/>
        <v>82.9</v>
      </c>
      <c r="H95" s="24">
        <v>200</v>
      </c>
      <c r="I95" s="36">
        <v>265</v>
      </c>
      <c r="J95" s="27">
        <f t="shared" si="19"/>
        <v>75.47169811320755</v>
      </c>
      <c r="K95" s="25">
        <f t="shared" si="20"/>
        <v>79.18584905660379</v>
      </c>
      <c r="L95" s="16">
        <f t="shared" si="23"/>
        <v>62.92625786163522</v>
      </c>
      <c r="M95" s="6" t="s">
        <v>106</v>
      </c>
      <c r="N95" s="9">
        <v>54</v>
      </c>
    </row>
    <row r="96" spans="1:14" ht="15.75" customHeight="1">
      <c r="A96" s="38" t="s">
        <v>107</v>
      </c>
      <c r="B96" s="18">
        <v>210</v>
      </c>
      <c r="C96" s="29">
        <v>205</v>
      </c>
      <c r="D96" s="35">
        <f t="shared" si="24"/>
        <v>97.61904761904762</v>
      </c>
      <c r="E96" s="24">
        <v>70</v>
      </c>
      <c r="F96" s="29">
        <v>69</v>
      </c>
      <c r="G96" s="26">
        <f t="shared" si="25"/>
        <v>98.6</v>
      </c>
      <c r="H96" s="24">
        <v>200</v>
      </c>
      <c r="I96" s="29">
        <v>266</v>
      </c>
      <c r="J96" s="27">
        <f t="shared" si="19"/>
        <v>75.18796992481202</v>
      </c>
      <c r="K96" s="25">
        <f t="shared" si="20"/>
        <v>86.89398496240601</v>
      </c>
      <c r="L96" s="16">
        <f t="shared" si="23"/>
        <v>92.25651629072681</v>
      </c>
      <c r="M96" s="6" t="s">
        <v>106</v>
      </c>
      <c r="N96" s="9">
        <v>55</v>
      </c>
    </row>
    <row r="97" spans="1:14" ht="15.75" customHeight="1">
      <c r="A97" s="38" t="s">
        <v>108</v>
      </c>
      <c r="B97" s="18">
        <v>138</v>
      </c>
      <c r="C97" s="29">
        <v>150</v>
      </c>
      <c r="D97" s="35">
        <f t="shared" si="24"/>
        <v>108.69565217391303</v>
      </c>
      <c r="E97" s="24">
        <v>70</v>
      </c>
      <c r="F97" s="29">
        <v>64</v>
      </c>
      <c r="G97" s="26">
        <f t="shared" si="25"/>
        <v>91.4</v>
      </c>
      <c r="H97" s="24">
        <v>200</v>
      </c>
      <c r="I97" s="29">
        <v>127</v>
      </c>
      <c r="J97" s="27">
        <f t="shared" si="19"/>
        <v>157.48031496062993</v>
      </c>
      <c r="K97" s="25">
        <f t="shared" si="20"/>
        <v>124.44015748031497</v>
      </c>
      <c r="L97" s="16">
        <f t="shared" si="23"/>
        <v>116.567904827114</v>
      </c>
      <c r="M97" s="6" t="s">
        <v>84</v>
      </c>
      <c r="N97" s="9">
        <v>56</v>
      </c>
    </row>
    <row r="98" spans="1:14" ht="15.75" customHeight="1">
      <c r="A98" s="38" t="s">
        <v>109</v>
      </c>
      <c r="B98" s="18">
        <v>170</v>
      </c>
      <c r="C98" s="29">
        <v>170</v>
      </c>
      <c r="D98" s="35">
        <f t="shared" si="24"/>
        <v>100</v>
      </c>
      <c r="E98" s="24">
        <v>70</v>
      </c>
      <c r="F98" s="29">
        <v>64</v>
      </c>
      <c r="G98" s="26">
        <f t="shared" si="25"/>
        <v>91.4</v>
      </c>
      <c r="H98" s="24">
        <v>200</v>
      </c>
      <c r="I98" s="29">
        <v>290</v>
      </c>
      <c r="J98" s="27">
        <f t="shared" si="19"/>
        <v>68.96551724137932</v>
      </c>
      <c r="K98" s="25">
        <f t="shared" si="20"/>
        <v>80.18275862068967</v>
      </c>
      <c r="L98" s="16">
        <f t="shared" si="23"/>
        <v>90.09137931034483</v>
      </c>
      <c r="M98" s="6" t="s">
        <v>106</v>
      </c>
      <c r="N98" s="9">
        <v>57</v>
      </c>
    </row>
    <row r="99" spans="1:14" ht="15.75" customHeight="1">
      <c r="A99" s="38" t="s">
        <v>110</v>
      </c>
      <c r="B99" s="18">
        <v>159</v>
      </c>
      <c r="C99" s="29">
        <v>156</v>
      </c>
      <c r="D99" s="35">
        <f t="shared" si="24"/>
        <v>98.11320754716981</v>
      </c>
      <c r="E99" s="24">
        <v>70</v>
      </c>
      <c r="F99" s="29">
        <v>61</v>
      </c>
      <c r="G99" s="26">
        <f t="shared" si="25"/>
        <v>87.1</v>
      </c>
      <c r="H99" s="24">
        <v>200</v>
      </c>
      <c r="I99" s="29">
        <v>108</v>
      </c>
      <c r="J99" s="27">
        <f t="shared" si="19"/>
        <v>185.1851851851852</v>
      </c>
      <c r="K99" s="25">
        <f t="shared" si="20"/>
        <v>136.1425925925926</v>
      </c>
      <c r="L99" s="16">
        <f t="shared" si="23"/>
        <v>117.1279000698812</v>
      </c>
      <c r="M99" s="6" t="s">
        <v>84</v>
      </c>
      <c r="N99" s="9">
        <v>58</v>
      </c>
    </row>
    <row r="100" spans="1:14" ht="15.75" customHeight="1">
      <c r="A100" s="39" t="s">
        <v>85</v>
      </c>
      <c r="B100" s="18">
        <v>100</v>
      </c>
      <c r="C100" s="29">
        <v>99</v>
      </c>
      <c r="D100" s="35">
        <f t="shared" si="24"/>
        <v>99</v>
      </c>
      <c r="E100" s="24">
        <v>70</v>
      </c>
      <c r="F100" s="29">
        <v>66</v>
      </c>
      <c r="G100" s="26">
        <f t="shared" si="25"/>
        <v>94.3</v>
      </c>
      <c r="H100" s="24">
        <v>200</v>
      </c>
      <c r="I100" s="29">
        <v>259</v>
      </c>
      <c r="J100" s="27">
        <f t="shared" si="19"/>
        <v>77.22007722007721</v>
      </c>
      <c r="K100" s="25">
        <f t="shared" si="20"/>
        <v>85.7600386100386</v>
      </c>
      <c r="L100" s="16">
        <f t="shared" si="23"/>
        <v>92.3800193050193</v>
      </c>
      <c r="M100" s="6" t="s">
        <v>106</v>
      </c>
      <c r="N100" s="9">
        <v>59</v>
      </c>
    </row>
    <row r="101" spans="1:14" ht="15.75" customHeight="1">
      <c r="A101" s="38" t="s">
        <v>111</v>
      </c>
      <c r="B101" s="18">
        <v>208</v>
      </c>
      <c r="C101" s="29">
        <v>199</v>
      </c>
      <c r="D101" s="35">
        <f t="shared" si="24"/>
        <v>95.67307692307693</v>
      </c>
      <c r="E101" s="24">
        <v>70</v>
      </c>
      <c r="F101" s="29">
        <v>63</v>
      </c>
      <c r="G101" s="26">
        <f t="shared" si="25"/>
        <v>90</v>
      </c>
      <c r="H101" s="24">
        <v>200</v>
      </c>
      <c r="I101" s="29">
        <v>214</v>
      </c>
      <c r="J101" s="27">
        <f t="shared" si="19"/>
        <v>93.45794392523365</v>
      </c>
      <c r="K101" s="25">
        <f t="shared" si="20"/>
        <v>91.72897196261682</v>
      </c>
      <c r="L101" s="16">
        <f t="shared" si="23"/>
        <v>93.70102444284689</v>
      </c>
      <c r="M101" s="6" t="s">
        <v>106</v>
      </c>
      <c r="N101" s="9">
        <v>60</v>
      </c>
    </row>
    <row r="102" spans="1:14" ht="15.75" customHeight="1">
      <c r="A102" s="38" t="s">
        <v>112</v>
      </c>
      <c r="B102" s="18">
        <v>160</v>
      </c>
      <c r="C102" s="29">
        <v>158</v>
      </c>
      <c r="D102" s="35">
        <f t="shared" si="24"/>
        <v>98.75</v>
      </c>
      <c r="E102" s="24">
        <v>70</v>
      </c>
      <c r="F102" s="29">
        <v>59.6</v>
      </c>
      <c r="G102" s="26">
        <f t="shared" si="25"/>
        <v>85.1</v>
      </c>
      <c r="H102" s="24">
        <v>200</v>
      </c>
      <c r="I102" s="29">
        <v>383</v>
      </c>
      <c r="J102" s="27">
        <f t="shared" si="19"/>
        <v>52.219321148825074</v>
      </c>
      <c r="K102" s="25">
        <f t="shared" si="20"/>
        <v>68.65966057441253</v>
      </c>
      <c r="L102" s="16">
        <f t="shared" si="23"/>
        <v>83.70483028720626</v>
      </c>
      <c r="M102" s="6" t="s">
        <v>106</v>
      </c>
      <c r="N102" s="9">
        <v>61</v>
      </c>
    </row>
    <row r="103" spans="1:14" ht="15.75" customHeight="1">
      <c r="A103" s="38" t="s">
        <v>113</v>
      </c>
      <c r="B103" s="18">
        <v>93</v>
      </c>
      <c r="C103" s="29">
        <v>91</v>
      </c>
      <c r="D103" s="35">
        <f t="shared" si="24"/>
        <v>97.84946236559139</v>
      </c>
      <c r="E103" s="24">
        <v>70</v>
      </c>
      <c r="F103" s="29">
        <v>66</v>
      </c>
      <c r="G103" s="26">
        <f t="shared" si="25"/>
        <v>94.3</v>
      </c>
      <c r="H103" s="24">
        <v>200</v>
      </c>
      <c r="I103" s="29">
        <v>245</v>
      </c>
      <c r="J103" s="27">
        <f t="shared" si="19"/>
        <v>81.63265306122449</v>
      </c>
      <c r="K103" s="25">
        <f t="shared" si="20"/>
        <v>87.96632653061224</v>
      </c>
      <c r="L103" s="16">
        <f t="shared" si="23"/>
        <v>92.90789444810181</v>
      </c>
      <c r="M103" s="6" t="s">
        <v>106</v>
      </c>
      <c r="N103" s="9">
        <v>62</v>
      </c>
    </row>
    <row r="104" spans="1:14" ht="15.75" customHeight="1">
      <c r="A104" s="38" t="s">
        <v>114</v>
      </c>
      <c r="B104" s="18">
        <v>154</v>
      </c>
      <c r="C104" s="29">
        <v>172</v>
      </c>
      <c r="D104" s="35">
        <f t="shared" si="24"/>
        <v>111.68831168831169</v>
      </c>
      <c r="E104" s="24">
        <v>70</v>
      </c>
      <c r="F104" s="29">
        <v>67</v>
      </c>
      <c r="G104" s="26">
        <f t="shared" si="25"/>
        <v>95.7</v>
      </c>
      <c r="H104" s="24">
        <v>200</v>
      </c>
      <c r="I104" s="29">
        <v>326</v>
      </c>
      <c r="J104" s="27">
        <f t="shared" si="19"/>
        <v>61.34969325153374</v>
      </c>
      <c r="K104" s="25">
        <f t="shared" si="20"/>
        <v>78.52484662576687</v>
      </c>
      <c r="L104" s="16">
        <f t="shared" si="23"/>
        <v>95.10657915703928</v>
      </c>
      <c r="M104" s="6" t="s">
        <v>83</v>
      </c>
      <c r="N104" s="9">
        <v>63</v>
      </c>
    </row>
    <row r="105" spans="1:14" ht="15.75" customHeight="1">
      <c r="A105" s="38" t="s">
        <v>115</v>
      </c>
      <c r="B105" s="18">
        <v>175</v>
      </c>
      <c r="C105" s="29">
        <v>171</v>
      </c>
      <c r="D105" s="35">
        <f t="shared" si="24"/>
        <v>97.71428571428571</v>
      </c>
      <c r="E105" s="24">
        <v>70</v>
      </c>
      <c r="F105" s="29">
        <v>59</v>
      </c>
      <c r="G105" s="26">
        <f t="shared" si="25"/>
        <v>84.3</v>
      </c>
      <c r="H105" s="24">
        <v>200</v>
      </c>
      <c r="I105" s="29">
        <v>358</v>
      </c>
      <c r="J105" s="27">
        <f t="shared" si="19"/>
        <v>55.865921787709496</v>
      </c>
      <c r="K105" s="25">
        <f t="shared" si="20"/>
        <v>70.08296089385475</v>
      </c>
      <c r="L105" s="16">
        <f t="shared" si="23"/>
        <v>83.89862330407023</v>
      </c>
      <c r="M105" s="6" t="s">
        <v>106</v>
      </c>
      <c r="N105" s="9">
        <v>64</v>
      </c>
    </row>
    <row r="106" spans="1:14" ht="15.75" customHeight="1">
      <c r="A106" s="38" t="s">
        <v>116</v>
      </c>
      <c r="B106" s="18">
        <v>91</v>
      </c>
      <c r="C106" s="29">
        <v>88</v>
      </c>
      <c r="D106" s="35">
        <f t="shared" si="24"/>
        <v>96.7032967032967</v>
      </c>
      <c r="E106" s="24">
        <v>70</v>
      </c>
      <c r="F106" s="29">
        <v>63</v>
      </c>
      <c r="G106" s="26">
        <f t="shared" si="25"/>
        <v>90</v>
      </c>
      <c r="H106" s="24">
        <v>200</v>
      </c>
      <c r="I106" s="29">
        <v>197</v>
      </c>
      <c r="J106" s="27">
        <f t="shared" si="19"/>
        <v>101.5228426395939</v>
      </c>
      <c r="K106" s="25">
        <f t="shared" si="20"/>
        <v>95.76142131979695</v>
      </c>
      <c r="L106" s="16">
        <f t="shared" si="23"/>
        <v>96.23235901154683</v>
      </c>
      <c r="M106" s="6" t="s">
        <v>83</v>
      </c>
      <c r="N106" s="9">
        <v>65</v>
      </c>
    </row>
    <row r="107" spans="1:14" ht="15.75" customHeight="1">
      <c r="A107" s="38" t="s">
        <v>117</v>
      </c>
      <c r="B107" s="18">
        <v>150</v>
      </c>
      <c r="C107" s="29">
        <v>148</v>
      </c>
      <c r="D107" s="35">
        <f t="shared" si="24"/>
        <v>98.66666666666667</v>
      </c>
      <c r="E107" s="24">
        <v>70</v>
      </c>
      <c r="F107" s="29">
        <v>66</v>
      </c>
      <c r="G107" s="26">
        <f t="shared" si="25"/>
        <v>94.3</v>
      </c>
      <c r="H107" s="24">
        <v>200</v>
      </c>
      <c r="I107" s="29">
        <v>237</v>
      </c>
      <c r="J107" s="27">
        <f t="shared" si="19"/>
        <v>84.38818565400844</v>
      </c>
      <c r="K107" s="25">
        <f t="shared" si="20"/>
        <v>89.34409282700422</v>
      </c>
      <c r="L107" s="16">
        <f t="shared" si="23"/>
        <v>94.00537974683544</v>
      </c>
      <c r="M107" s="6" t="s">
        <v>106</v>
      </c>
      <c r="N107" s="9">
        <v>66</v>
      </c>
    </row>
    <row r="108" spans="1:14" ht="15.75" customHeight="1">
      <c r="A108" s="38" t="s">
        <v>118</v>
      </c>
      <c r="B108" s="18">
        <v>156</v>
      </c>
      <c r="C108" s="29">
        <v>157</v>
      </c>
      <c r="D108" s="35">
        <f t="shared" si="24"/>
        <v>100.64102564102564</v>
      </c>
      <c r="E108" s="24">
        <v>70</v>
      </c>
      <c r="F108" s="29">
        <v>69</v>
      </c>
      <c r="G108" s="26">
        <f t="shared" si="25"/>
        <v>98.6</v>
      </c>
      <c r="H108" s="24">
        <v>200</v>
      </c>
      <c r="I108" s="29">
        <v>144</v>
      </c>
      <c r="J108" s="27">
        <f t="shared" si="19"/>
        <v>138.88888888888889</v>
      </c>
      <c r="K108" s="25">
        <f t="shared" si="20"/>
        <v>118.74444444444444</v>
      </c>
      <c r="L108" s="16">
        <f t="shared" si="23"/>
        <v>109.69273504273504</v>
      </c>
      <c r="M108" s="6" t="s">
        <v>84</v>
      </c>
      <c r="N108" s="9">
        <v>67</v>
      </c>
    </row>
    <row r="109" spans="1:14" ht="15.75" customHeight="1">
      <c r="A109" s="38" t="s">
        <v>119</v>
      </c>
      <c r="B109" s="18">
        <v>346</v>
      </c>
      <c r="C109" s="29">
        <v>280</v>
      </c>
      <c r="D109" s="35">
        <f>(C109/B109)*100</f>
        <v>80.92485549132948</v>
      </c>
      <c r="E109" s="24">
        <v>70</v>
      </c>
      <c r="F109" s="29">
        <v>63</v>
      </c>
      <c r="G109" s="26">
        <f t="shared" si="25"/>
        <v>90</v>
      </c>
      <c r="H109" s="24">
        <v>200</v>
      </c>
      <c r="I109" s="29">
        <v>57</v>
      </c>
      <c r="J109" s="27">
        <f t="shared" si="19"/>
        <v>350.8771929824561</v>
      </c>
      <c r="K109" s="25">
        <f t="shared" si="20"/>
        <v>220.43859649122805</v>
      </c>
      <c r="L109" s="16">
        <f t="shared" si="23"/>
        <v>150.68172599127877</v>
      </c>
      <c r="M109" s="6" t="s">
        <v>84</v>
      </c>
      <c r="N109" s="9">
        <v>68</v>
      </c>
    </row>
    <row r="110" spans="1:14" ht="15.75" customHeight="1">
      <c r="A110" s="38" t="s">
        <v>120</v>
      </c>
      <c r="B110" s="18">
        <v>252</v>
      </c>
      <c r="C110" s="29">
        <v>254</v>
      </c>
      <c r="D110" s="35">
        <f t="shared" si="24"/>
        <v>100.79365079365078</v>
      </c>
      <c r="E110" s="24">
        <v>70</v>
      </c>
      <c r="F110" s="29">
        <v>62</v>
      </c>
      <c r="G110" s="26">
        <f t="shared" si="25"/>
        <v>88.6</v>
      </c>
      <c r="H110" s="24">
        <v>200</v>
      </c>
      <c r="I110" s="29">
        <v>349</v>
      </c>
      <c r="J110" s="27">
        <f t="shared" si="19"/>
        <v>57.306590257879655</v>
      </c>
      <c r="K110" s="25">
        <f t="shared" si="20"/>
        <v>72.95329512893983</v>
      </c>
      <c r="L110" s="16">
        <f t="shared" si="23"/>
        <v>86.8734729612953</v>
      </c>
      <c r="M110" s="6" t="s">
        <v>106</v>
      </c>
      <c r="N110" s="9">
        <v>69</v>
      </c>
    </row>
    <row r="111" spans="1:14" ht="15.75" customHeight="1">
      <c r="A111" s="38" t="s">
        <v>121</v>
      </c>
      <c r="B111" s="18">
        <v>195</v>
      </c>
      <c r="C111" s="29">
        <v>203</v>
      </c>
      <c r="D111" s="35">
        <f t="shared" si="24"/>
        <v>104.10256410256412</v>
      </c>
      <c r="E111" s="24">
        <v>70</v>
      </c>
      <c r="F111" s="29">
        <v>64</v>
      </c>
      <c r="G111" s="26">
        <f t="shared" si="25"/>
        <v>91.4</v>
      </c>
      <c r="H111" s="24">
        <v>200</v>
      </c>
      <c r="I111" s="29">
        <v>174</v>
      </c>
      <c r="J111" s="27">
        <f t="shared" si="19"/>
        <v>114.94252873563218</v>
      </c>
      <c r="K111" s="25">
        <f t="shared" si="20"/>
        <v>103.1712643678161</v>
      </c>
      <c r="L111" s="16">
        <f t="shared" si="23"/>
        <v>103.6369142351901</v>
      </c>
      <c r="M111" s="6" t="s">
        <v>84</v>
      </c>
      <c r="N111" s="9">
        <v>70</v>
      </c>
    </row>
    <row r="112" spans="1:14" ht="15.75" customHeight="1">
      <c r="A112" s="38" t="s">
        <v>138</v>
      </c>
      <c r="B112" s="18">
        <v>322</v>
      </c>
      <c r="C112" s="29">
        <v>310</v>
      </c>
      <c r="D112" s="35">
        <f t="shared" si="24"/>
        <v>96.27329192546584</v>
      </c>
      <c r="E112" s="24">
        <v>70</v>
      </c>
      <c r="F112" s="29">
        <v>62.93326368029254</v>
      </c>
      <c r="G112" s="26">
        <f t="shared" si="25"/>
        <v>89.9</v>
      </c>
      <c r="H112" s="24">
        <v>200</v>
      </c>
      <c r="I112" s="29">
        <v>348.7096774193549</v>
      </c>
      <c r="J112" s="27">
        <f t="shared" si="19"/>
        <v>57.35430157261794</v>
      </c>
      <c r="K112" s="25">
        <f t="shared" si="20"/>
        <v>73.62715078630897</v>
      </c>
      <c r="L112" s="16">
        <f t="shared" si="23"/>
        <v>84.95022135588741</v>
      </c>
      <c r="M112" s="6" t="s">
        <v>106</v>
      </c>
      <c r="N112" s="9">
        <v>71</v>
      </c>
    </row>
    <row r="113" spans="1:14" ht="15.75" customHeight="1">
      <c r="A113" s="38" t="s">
        <v>97</v>
      </c>
      <c r="B113" s="18">
        <v>362</v>
      </c>
      <c r="C113" s="17">
        <v>358</v>
      </c>
      <c r="D113" s="35">
        <f t="shared" si="24"/>
        <v>98.89502762430939</v>
      </c>
      <c r="E113" s="15">
        <v>70</v>
      </c>
      <c r="F113" s="17">
        <v>63.58763259674757</v>
      </c>
      <c r="G113" s="26">
        <f t="shared" si="25"/>
        <v>90.8</v>
      </c>
      <c r="H113" s="24">
        <v>200</v>
      </c>
      <c r="I113" s="17">
        <v>270.1117318435754</v>
      </c>
      <c r="J113" s="27">
        <f t="shared" si="19"/>
        <v>74.04343329886247</v>
      </c>
      <c r="K113" s="25">
        <f t="shared" si="20"/>
        <v>82.42171664943123</v>
      </c>
      <c r="L113" s="16">
        <f>(D113+K113)/2</f>
        <v>90.65837213687031</v>
      </c>
      <c r="M113" s="6" t="s">
        <v>106</v>
      </c>
      <c r="N113" s="9">
        <v>72</v>
      </c>
    </row>
    <row r="114" spans="1:14" ht="15.75" customHeight="1">
      <c r="A114" s="38" t="s">
        <v>86</v>
      </c>
      <c r="B114" s="18">
        <v>107</v>
      </c>
      <c r="C114" s="17">
        <v>104</v>
      </c>
      <c r="D114" s="35">
        <f t="shared" si="24"/>
        <v>97.19626168224299</v>
      </c>
      <c r="E114" s="15">
        <v>70</v>
      </c>
      <c r="F114" s="17">
        <v>68.2925879788228</v>
      </c>
      <c r="G114" s="26">
        <f t="shared" si="25"/>
        <v>97.6</v>
      </c>
      <c r="H114" s="24">
        <v>200</v>
      </c>
      <c r="I114" s="17">
        <v>183.65384615384613</v>
      </c>
      <c r="J114" s="27">
        <f t="shared" si="19"/>
        <v>108.90052356020942</v>
      </c>
      <c r="K114" s="25">
        <f t="shared" si="20"/>
        <v>103.25026178010471</v>
      </c>
      <c r="L114" s="16">
        <f aca="true" t="shared" si="28" ref="L114:L154">(D114+K114)/2</f>
        <v>100.22326173117385</v>
      </c>
      <c r="M114" s="6" t="s">
        <v>84</v>
      </c>
      <c r="N114" s="9">
        <v>73</v>
      </c>
    </row>
    <row r="115" spans="1:14" ht="15.75" customHeight="1">
      <c r="A115" s="38" t="s">
        <v>87</v>
      </c>
      <c r="B115" s="18">
        <v>348</v>
      </c>
      <c r="C115" s="17">
        <v>331</v>
      </c>
      <c r="D115" s="35">
        <f t="shared" si="24"/>
        <v>95.11494252873564</v>
      </c>
      <c r="E115" s="15">
        <v>70</v>
      </c>
      <c r="F115" s="17">
        <v>66.0200349817141</v>
      </c>
      <c r="G115" s="26">
        <f t="shared" si="25"/>
        <v>94.3</v>
      </c>
      <c r="H115" s="24">
        <v>200</v>
      </c>
      <c r="I115" s="17">
        <v>430.2114803625377</v>
      </c>
      <c r="J115" s="27">
        <f t="shared" si="19"/>
        <v>46.48876404494383</v>
      </c>
      <c r="K115" s="25">
        <f t="shared" si="20"/>
        <v>70.39438202247192</v>
      </c>
      <c r="L115" s="16">
        <f t="shared" si="28"/>
        <v>82.75466227560378</v>
      </c>
      <c r="M115" s="6" t="s">
        <v>106</v>
      </c>
      <c r="N115" s="9">
        <v>74</v>
      </c>
    </row>
    <row r="116" spans="1:14" ht="15.75" customHeight="1">
      <c r="A116" s="38" t="s">
        <v>139</v>
      </c>
      <c r="B116" s="18">
        <v>388</v>
      </c>
      <c r="C116" s="29">
        <v>422</v>
      </c>
      <c r="D116" s="35">
        <f t="shared" si="24"/>
        <v>108.76288659793813</v>
      </c>
      <c r="E116" s="15">
        <v>70</v>
      </c>
      <c r="F116" s="29">
        <v>63.89086094748355</v>
      </c>
      <c r="G116" s="26">
        <f t="shared" si="25"/>
        <v>91.3</v>
      </c>
      <c r="H116" s="24">
        <v>200</v>
      </c>
      <c r="I116" s="29">
        <v>258.53080568720384</v>
      </c>
      <c r="J116" s="27">
        <f t="shared" si="19"/>
        <v>77.36021998166818</v>
      </c>
      <c r="K116" s="25">
        <f t="shared" si="20"/>
        <v>84.33010999083409</v>
      </c>
      <c r="L116" s="16">
        <f t="shared" si="28"/>
        <v>96.54649829438611</v>
      </c>
      <c r="M116" s="6" t="s">
        <v>83</v>
      </c>
      <c r="N116" s="9">
        <v>75</v>
      </c>
    </row>
    <row r="117" spans="1:14" ht="15.75" customHeight="1">
      <c r="A117" s="38" t="s">
        <v>88</v>
      </c>
      <c r="B117" s="18">
        <v>328</v>
      </c>
      <c r="C117" s="29">
        <v>337</v>
      </c>
      <c r="D117" s="35">
        <f t="shared" si="24"/>
        <v>102.74390243902438</v>
      </c>
      <c r="E117" s="15">
        <v>70</v>
      </c>
      <c r="F117" s="29">
        <v>67.66615266997526</v>
      </c>
      <c r="G117" s="26">
        <f t="shared" si="25"/>
        <v>96.7</v>
      </c>
      <c r="H117" s="24">
        <v>200</v>
      </c>
      <c r="I117" s="29">
        <v>310.9792284866469</v>
      </c>
      <c r="J117" s="27">
        <f t="shared" si="19"/>
        <v>64.31297709923665</v>
      </c>
      <c r="K117" s="25">
        <f t="shared" si="20"/>
        <v>80.50648854961833</v>
      </c>
      <c r="L117" s="16">
        <f t="shared" si="28"/>
        <v>91.62519549432136</v>
      </c>
      <c r="M117" s="6" t="s">
        <v>106</v>
      </c>
      <c r="N117" s="9">
        <v>76</v>
      </c>
    </row>
    <row r="118" spans="1:14" ht="15.75" customHeight="1">
      <c r="A118" s="38" t="s">
        <v>89</v>
      </c>
      <c r="B118" s="18">
        <v>329</v>
      </c>
      <c r="C118" s="29">
        <v>325</v>
      </c>
      <c r="D118" s="35">
        <f t="shared" si="24"/>
        <v>98.78419452887537</v>
      </c>
      <c r="E118" s="15">
        <v>70</v>
      </c>
      <c r="F118" s="29">
        <v>66.92120834630956</v>
      </c>
      <c r="G118" s="26">
        <f t="shared" si="25"/>
        <v>95.6</v>
      </c>
      <c r="H118" s="24">
        <v>200</v>
      </c>
      <c r="I118" s="29">
        <v>304.6153846153846</v>
      </c>
      <c r="J118" s="27">
        <f t="shared" si="19"/>
        <v>65.65656565656568</v>
      </c>
      <c r="K118" s="25">
        <f t="shared" si="20"/>
        <v>80.62828282828283</v>
      </c>
      <c r="L118" s="16">
        <f t="shared" si="28"/>
        <v>89.7062386785791</v>
      </c>
      <c r="M118" s="6" t="s">
        <v>106</v>
      </c>
      <c r="N118" s="9">
        <v>77</v>
      </c>
    </row>
    <row r="119" spans="1:14" ht="15.75" customHeight="1">
      <c r="A119" s="38" t="s">
        <v>140</v>
      </c>
      <c r="B119" s="18">
        <v>157</v>
      </c>
      <c r="C119" s="29">
        <v>158</v>
      </c>
      <c r="D119" s="35">
        <f t="shared" si="24"/>
        <v>100.63694267515923</v>
      </c>
      <c r="E119" s="15">
        <v>70</v>
      </c>
      <c r="F119" s="29">
        <v>71.10387946497208</v>
      </c>
      <c r="G119" s="26">
        <f t="shared" si="25"/>
        <v>101.6</v>
      </c>
      <c r="H119" s="24">
        <v>200</v>
      </c>
      <c r="I119" s="29">
        <v>366.45569620253167</v>
      </c>
      <c r="J119" s="27">
        <f t="shared" si="19"/>
        <v>54.57685664939551</v>
      </c>
      <c r="K119" s="25">
        <f t="shared" si="20"/>
        <v>78.08842832469776</v>
      </c>
      <c r="L119" s="16">
        <f t="shared" si="28"/>
        <v>89.36268549992849</v>
      </c>
      <c r="M119" s="6" t="s">
        <v>106</v>
      </c>
      <c r="N119" s="9">
        <v>78</v>
      </c>
    </row>
    <row r="120" spans="1:14" ht="15.75" customHeight="1">
      <c r="A120" s="38" t="s">
        <v>141</v>
      </c>
      <c r="B120" s="18">
        <v>144</v>
      </c>
      <c r="C120" s="29">
        <v>141</v>
      </c>
      <c r="D120" s="35">
        <f t="shared" si="24"/>
        <v>97.91666666666666</v>
      </c>
      <c r="E120" s="15">
        <v>70</v>
      </c>
      <c r="F120" s="29">
        <v>66.8303327877796</v>
      </c>
      <c r="G120" s="26">
        <f t="shared" si="25"/>
        <v>95.5</v>
      </c>
      <c r="H120" s="24">
        <v>200</v>
      </c>
      <c r="I120" s="29">
        <v>305.67375886524826</v>
      </c>
      <c r="J120" s="27">
        <f t="shared" si="19"/>
        <v>65.4292343387471</v>
      </c>
      <c r="K120" s="25">
        <f t="shared" si="20"/>
        <v>80.46461716937355</v>
      </c>
      <c r="L120" s="16">
        <f t="shared" si="28"/>
        <v>89.1906419180201</v>
      </c>
      <c r="M120" s="6" t="s">
        <v>106</v>
      </c>
      <c r="N120" s="9">
        <v>79</v>
      </c>
    </row>
    <row r="121" spans="1:14" ht="15.75" customHeight="1">
      <c r="A121" s="38" t="s">
        <v>122</v>
      </c>
      <c r="B121" s="18">
        <v>301</v>
      </c>
      <c r="C121" s="29">
        <v>296</v>
      </c>
      <c r="D121" s="35">
        <f t="shared" si="24"/>
        <v>98.33887043189368</v>
      </c>
      <c r="E121" s="15">
        <v>70</v>
      </c>
      <c r="F121" s="29">
        <v>66.72297297297297</v>
      </c>
      <c r="G121" s="26">
        <f t="shared" si="25"/>
        <v>95.3</v>
      </c>
      <c r="H121" s="24">
        <v>200</v>
      </c>
      <c r="I121" s="29">
        <v>141.89189189189187</v>
      </c>
      <c r="J121" s="27">
        <f t="shared" si="19"/>
        <v>140.95238095238096</v>
      </c>
      <c r="K121" s="25">
        <f t="shared" si="20"/>
        <v>118.12619047619049</v>
      </c>
      <c r="L121" s="16">
        <f t="shared" si="28"/>
        <v>108.23253045404209</v>
      </c>
      <c r="M121" s="6" t="s">
        <v>84</v>
      </c>
      <c r="N121" s="9">
        <v>80</v>
      </c>
    </row>
    <row r="122" spans="1:14" ht="15.75" customHeight="1">
      <c r="A122" s="38" t="s">
        <v>91</v>
      </c>
      <c r="B122" s="18">
        <v>299</v>
      </c>
      <c r="C122" s="29">
        <v>321</v>
      </c>
      <c r="D122" s="35">
        <f t="shared" si="24"/>
        <v>107.35785953177258</v>
      </c>
      <c r="E122" s="15">
        <v>70</v>
      </c>
      <c r="F122" s="29">
        <v>68.26770849292681</v>
      </c>
      <c r="G122" s="26">
        <f t="shared" si="25"/>
        <v>97.5</v>
      </c>
      <c r="H122" s="24">
        <v>200</v>
      </c>
      <c r="I122" s="29">
        <v>342.36760124610595</v>
      </c>
      <c r="J122" s="27">
        <f t="shared" si="19"/>
        <v>58.41674249317561</v>
      </c>
      <c r="K122" s="25">
        <f t="shared" si="20"/>
        <v>77.9583712465878</v>
      </c>
      <c r="L122" s="16">
        <f t="shared" si="28"/>
        <v>92.65811538918018</v>
      </c>
      <c r="M122" s="6" t="s">
        <v>106</v>
      </c>
      <c r="N122" s="9">
        <v>81</v>
      </c>
    </row>
    <row r="123" spans="1:14" s="11" customFormat="1" ht="15.75" customHeight="1">
      <c r="A123" s="38" t="s">
        <v>142</v>
      </c>
      <c r="B123" s="18">
        <v>354</v>
      </c>
      <c r="C123" s="40">
        <v>346</v>
      </c>
      <c r="D123" s="35">
        <f t="shared" si="24"/>
        <v>97.74011299435028</v>
      </c>
      <c r="E123" s="18">
        <v>70</v>
      </c>
      <c r="F123" s="40">
        <v>65.03241206618145</v>
      </c>
      <c r="G123" s="37">
        <f t="shared" si="25"/>
        <v>92.9</v>
      </c>
      <c r="H123" s="24">
        <v>200</v>
      </c>
      <c r="I123" s="40">
        <v>339.01734104046244</v>
      </c>
      <c r="J123" s="27">
        <f t="shared" si="19"/>
        <v>58.99403239556692</v>
      </c>
      <c r="K123" s="25">
        <f t="shared" si="20"/>
        <v>75.94701619778346</v>
      </c>
      <c r="L123" s="19">
        <f t="shared" si="28"/>
        <v>86.84356459606687</v>
      </c>
      <c r="M123" s="6" t="s">
        <v>106</v>
      </c>
      <c r="N123" s="9">
        <v>82</v>
      </c>
    </row>
    <row r="124" spans="1:14" ht="15.75" customHeight="1">
      <c r="A124" s="38" t="s">
        <v>143</v>
      </c>
      <c r="B124" s="18">
        <v>184</v>
      </c>
      <c r="C124" s="29">
        <v>183</v>
      </c>
      <c r="D124" s="35">
        <f t="shared" si="24"/>
        <v>99.45652173913044</v>
      </c>
      <c r="E124" s="15">
        <v>70</v>
      </c>
      <c r="F124" s="29">
        <v>65.15698805223673</v>
      </c>
      <c r="G124" s="26">
        <f t="shared" si="25"/>
        <v>93.1</v>
      </c>
      <c r="H124" s="24">
        <v>200</v>
      </c>
      <c r="I124" s="29">
        <v>458.46994535519127</v>
      </c>
      <c r="J124" s="27">
        <f t="shared" si="19"/>
        <v>43.62336114421931</v>
      </c>
      <c r="K124" s="25">
        <f t="shared" si="20"/>
        <v>68.36168057210965</v>
      </c>
      <c r="L124" s="16">
        <f t="shared" si="28"/>
        <v>83.90910115562005</v>
      </c>
      <c r="M124" s="6" t="s">
        <v>106</v>
      </c>
      <c r="N124" s="9">
        <v>83</v>
      </c>
    </row>
    <row r="125" spans="1:14" ht="15.75" customHeight="1">
      <c r="A125" s="38" t="s">
        <v>144</v>
      </c>
      <c r="B125" s="18">
        <v>323</v>
      </c>
      <c r="C125" s="29">
        <v>342</v>
      </c>
      <c r="D125" s="35">
        <f t="shared" si="24"/>
        <v>105.88235294117648</v>
      </c>
      <c r="E125" s="15">
        <v>70</v>
      </c>
      <c r="F125" s="29">
        <v>70.20740109382768</v>
      </c>
      <c r="G125" s="26">
        <f t="shared" si="25"/>
        <v>100.3</v>
      </c>
      <c r="H125" s="24">
        <v>200</v>
      </c>
      <c r="I125" s="29">
        <v>239.76608187134505</v>
      </c>
      <c r="J125" s="27">
        <f t="shared" si="19"/>
        <v>83.41463414634146</v>
      </c>
      <c r="K125" s="25">
        <f t="shared" si="20"/>
        <v>91.85731707317072</v>
      </c>
      <c r="L125" s="16">
        <f t="shared" si="28"/>
        <v>98.8698350071736</v>
      </c>
      <c r="M125" s="6" t="s">
        <v>83</v>
      </c>
      <c r="N125" s="9">
        <v>84</v>
      </c>
    </row>
    <row r="126" spans="1:14" ht="15.75" customHeight="1">
      <c r="A126" s="38" t="s">
        <v>123</v>
      </c>
      <c r="B126" s="18">
        <v>146</v>
      </c>
      <c r="C126" s="24">
        <v>151</v>
      </c>
      <c r="D126" s="35">
        <f t="shared" si="24"/>
        <v>103.42465753424656</v>
      </c>
      <c r="E126" s="36">
        <v>70</v>
      </c>
      <c r="F126" s="40">
        <v>67.65423492506099</v>
      </c>
      <c r="G126" s="26">
        <f t="shared" si="25"/>
        <v>96.6</v>
      </c>
      <c r="H126" s="24">
        <v>200</v>
      </c>
      <c r="I126" s="40">
        <v>280.1324503311258</v>
      </c>
      <c r="J126" s="27">
        <f t="shared" si="19"/>
        <v>71.39479905437352</v>
      </c>
      <c r="K126" s="25">
        <f t="shared" si="20"/>
        <v>83.99739952718676</v>
      </c>
      <c r="L126" s="16">
        <f t="shared" si="28"/>
        <v>93.71102853071666</v>
      </c>
      <c r="M126" s="6" t="s">
        <v>106</v>
      </c>
      <c r="N126" s="9">
        <v>85</v>
      </c>
    </row>
    <row r="127" spans="1:14" ht="15.75" customHeight="1">
      <c r="A127" s="39" t="s">
        <v>145</v>
      </c>
      <c r="B127" s="18">
        <v>352</v>
      </c>
      <c r="C127" s="24">
        <v>353</v>
      </c>
      <c r="D127" s="35">
        <f t="shared" si="24"/>
        <v>100.28409090909092</v>
      </c>
      <c r="E127" s="15">
        <v>70</v>
      </c>
      <c r="F127" s="29">
        <v>71.27570506130219</v>
      </c>
      <c r="G127" s="26">
        <f t="shared" si="25"/>
        <v>101.8</v>
      </c>
      <c r="H127" s="24">
        <v>200</v>
      </c>
      <c r="I127" s="29">
        <v>284.985835694051</v>
      </c>
      <c r="J127" s="27">
        <f t="shared" si="19"/>
        <v>70.17892644135189</v>
      </c>
      <c r="K127" s="25">
        <f t="shared" si="20"/>
        <v>85.98946322067594</v>
      </c>
      <c r="L127" s="16">
        <f t="shared" si="28"/>
        <v>93.13677706488343</v>
      </c>
      <c r="M127" s="6" t="s">
        <v>106</v>
      </c>
      <c r="N127" s="9">
        <v>86</v>
      </c>
    </row>
    <row r="128" spans="1:14" ht="15.75" customHeight="1">
      <c r="A128" s="38" t="s">
        <v>146</v>
      </c>
      <c r="B128" s="18">
        <v>281</v>
      </c>
      <c r="C128" s="24">
        <v>283</v>
      </c>
      <c r="D128" s="35">
        <f t="shared" si="24"/>
        <v>100.71174377224199</v>
      </c>
      <c r="E128" s="15">
        <v>70</v>
      </c>
      <c r="F128" s="29">
        <v>66.090613868185</v>
      </c>
      <c r="G128" s="26">
        <f t="shared" si="25"/>
        <v>94.4</v>
      </c>
      <c r="H128" s="24">
        <v>200</v>
      </c>
      <c r="I128" s="29">
        <v>353.00353356890463</v>
      </c>
      <c r="J128" s="27">
        <f aca="true" t="shared" si="29" ref="J128:J157">H128/I128*100</f>
        <v>56.656656656656644</v>
      </c>
      <c r="K128" s="25">
        <f aca="true" t="shared" si="30" ref="K128:K157">(G128+J128)/2</f>
        <v>75.52832832832833</v>
      </c>
      <c r="L128" s="16">
        <f t="shared" si="28"/>
        <v>88.12003605028517</v>
      </c>
      <c r="M128" s="6" t="s">
        <v>106</v>
      </c>
      <c r="N128" s="9">
        <v>87</v>
      </c>
    </row>
    <row r="129" spans="1:14" ht="15.75" customHeight="1">
      <c r="A129" s="38" t="s">
        <v>124</v>
      </c>
      <c r="B129" s="18">
        <v>338</v>
      </c>
      <c r="C129" s="24">
        <v>347</v>
      </c>
      <c r="D129" s="35">
        <f t="shared" si="24"/>
        <v>102.66272189349112</v>
      </c>
      <c r="E129" s="15">
        <v>70</v>
      </c>
      <c r="F129" s="29">
        <v>73.62470685692284</v>
      </c>
      <c r="G129" s="26">
        <f t="shared" si="25"/>
        <v>105.2</v>
      </c>
      <c r="H129" s="24">
        <v>200</v>
      </c>
      <c r="I129" s="29">
        <v>180.69164265129683</v>
      </c>
      <c r="J129" s="27">
        <f t="shared" si="29"/>
        <v>110.68580542264752</v>
      </c>
      <c r="K129" s="25">
        <f t="shared" si="30"/>
        <v>107.94290271132377</v>
      </c>
      <c r="L129" s="16">
        <f t="shared" si="28"/>
        <v>105.30281230240745</v>
      </c>
      <c r="M129" s="6" t="s">
        <v>84</v>
      </c>
      <c r="N129" s="9">
        <v>88</v>
      </c>
    </row>
    <row r="130" spans="1:14" ht="15.75" customHeight="1">
      <c r="A130" s="39" t="s">
        <v>125</v>
      </c>
      <c r="B130" s="18">
        <v>199</v>
      </c>
      <c r="C130" s="24">
        <v>194</v>
      </c>
      <c r="D130" s="35">
        <f t="shared" si="24"/>
        <v>97.48743718592965</v>
      </c>
      <c r="E130" s="15">
        <v>70</v>
      </c>
      <c r="F130" s="29">
        <v>65.4555699319671</v>
      </c>
      <c r="G130" s="26">
        <f t="shared" si="25"/>
        <v>93.5</v>
      </c>
      <c r="H130" s="24">
        <v>200</v>
      </c>
      <c r="I130" s="29">
        <v>218.04123711340205</v>
      </c>
      <c r="J130" s="27">
        <f t="shared" si="29"/>
        <v>91.72576832151302</v>
      </c>
      <c r="K130" s="25">
        <f t="shared" si="30"/>
        <v>92.61288416075651</v>
      </c>
      <c r="L130" s="16">
        <f t="shared" si="28"/>
        <v>95.05016067334307</v>
      </c>
      <c r="M130" s="6" t="s">
        <v>83</v>
      </c>
      <c r="N130" s="9">
        <v>89</v>
      </c>
    </row>
    <row r="131" spans="1:14" ht="15.75" customHeight="1">
      <c r="A131" s="38" t="s">
        <v>126</v>
      </c>
      <c r="B131" s="18">
        <v>329</v>
      </c>
      <c r="C131" s="24">
        <v>331</v>
      </c>
      <c r="D131" s="35">
        <f t="shared" si="24"/>
        <v>100.6079027355623</v>
      </c>
      <c r="E131" s="36">
        <v>70</v>
      </c>
      <c r="F131" s="40">
        <v>67.6945093386499</v>
      </c>
      <c r="G131" s="26">
        <f t="shared" si="25"/>
        <v>96.7</v>
      </c>
      <c r="H131" s="24">
        <v>200</v>
      </c>
      <c r="I131" s="40">
        <v>296.97885196374625</v>
      </c>
      <c r="J131" s="27">
        <f t="shared" si="29"/>
        <v>67.34486266531027</v>
      </c>
      <c r="K131" s="25">
        <f t="shared" si="30"/>
        <v>82.02243133265515</v>
      </c>
      <c r="L131" s="16">
        <f t="shared" si="28"/>
        <v>91.31516703410873</v>
      </c>
      <c r="M131" s="6" t="s">
        <v>106</v>
      </c>
      <c r="N131" s="9">
        <v>90</v>
      </c>
    </row>
    <row r="132" spans="1:14" ht="15.75" customHeight="1">
      <c r="A132" s="38" t="s">
        <v>147</v>
      </c>
      <c r="B132" s="18">
        <v>358</v>
      </c>
      <c r="C132" s="24">
        <v>366</v>
      </c>
      <c r="D132" s="35">
        <f t="shared" si="24"/>
        <v>102.23463687150837</v>
      </c>
      <c r="E132" s="15">
        <v>70</v>
      </c>
      <c r="F132" s="40">
        <v>68.32260348222384</v>
      </c>
      <c r="G132" s="26">
        <f t="shared" si="25"/>
        <v>97.6</v>
      </c>
      <c r="H132" s="24">
        <v>200</v>
      </c>
      <c r="I132" s="40">
        <v>316.9398907103825</v>
      </c>
      <c r="J132" s="27">
        <f t="shared" si="29"/>
        <v>63.10344827586207</v>
      </c>
      <c r="K132" s="25">
        <f t="shared" si="30"/>
        <v>80.35172413793103</v>
      </c>
      <c r="L132" s="16">
        <f t="shared" si="28"/>
        <v>91.2931805047197</v>
      </c>
      <c r="M132" s="6" t="s">
        <v>106</v>
      </c>
      <c r="N132" s="9">
        <v>91</v>
      </c>
    </row>
    <row r="133" spans="1:14" ht="15.75" customHeight="1">
      <c r="A133" s="38" t="s">
        <v>127</v>
      </c>
      <c r="B133" s="18">
        <v>386</v>
      </c>
      <c r="C133" s="24">
        <v>388</v>
      </c>
      <c r="D133" s="35">
        <f>(C133/B133)*100</f>
        <v>100.51813471502591</v>
      </c>
      <c r="E133" s="36">
        <v>70</v>
      </c>
      <c r="F133" s="40">
        <v>67.45168830084728</v>
      </c>
      <c r="G133" s="26">
        <f>ROUND((F133/E133)*100,1)</f>
        <v>96.4</v>
      </c>
      <c r="H133" s="24">
        <v>200</v>
      </c>
      <c r="I133" s="40">
        <v>379.38144329896903</v>
      </c>
      <c r="J133" s="27">
        <f t="shared" si="29"/>
        <v>52.71739130434783</v>
      </c>
      <c r="K133" s="25">
        <f t="shared" si="30"/>
        <v>74.55869565217392</v>
      </c>
      <c r="L133" s="16">
        <f>(D133+K133)/2</f>
        <v>87.53841518359991</v>
      </c>
      <c r="M133" s="6" t="s">
        <v>106</v>
      </c>
      <c r="N133" s="9">
        <v>92</v>
      </c>
    </row>
    <row r="134" spans="1:14" ht="15.75" customHeight="1">
      <c r="A134" s="38" t="s">
        <v>94</v>
      </c>
      <c r="B134" s="18">
        <v>368</v>
      </c>
      <c r="C134" s="24">
        <v>353</v>
      </c>
      <c r="D134" s="35">
        <f>(C134/B134)*100</f>
        <v>95.92391304347827</v>
      </c>
      <c r="E134" s="15">
        <v>70</v>
      </c>
      <c r="F134" s="40">
        <v>67.57922262618848</v>
      </c>
      <c r="G134" s="26">
        <f>ROUND((F134/E134)*100,1)</f>
        <v>96.5</v>
      </c>
      <c r="H134" s="24">
        <v>200</v>
      </c>
      <c r="I134" s="40">
        <v>329.46175637393765</v>
      </c>
      <c r="J134" s="27">
        <f t="shared" si="29"/>
        <v>60.70507308684437</v>
      </c>
      <c r="K134" s="25">
        <f t="shared" si="30"/>
        <v>78.60253654342219</v>
      </c>
      <c r="L134" s="16">
        <f>(D134+K134)/2</f>
        <v>87.26322479345023</v>
      </c>
      <c r="M134" s="6" t="s">
        <v>106</v>
      </c>
      <c r="N134" s="9">
        <v>93</v>
      </c>
    </row>
    <row r="135" spans="1:14" ht="15.75" customHeight="1">
      <c r="A135" s="38" t="s">
        <v>128</v>
      </c>
      <c r="B135" s="18">
        <v>364</v>
      </c>
      <c r="C135" s="24">
        <v>363</v>
      </c>
      <c r="D135" s="35">
        <f>(C135/B135)*100</f>
        <v>99.72527472527473</v>
      </c>
      <c r="E135" s="36">
        <v>70</v>
      </c>
      <c r="F135" s="40">
        <v>69.74381280601376</v>
      </c>
      <c r="G135" s="26">
        <f>ROUND((F135/E135)*100,1)</f>
        <v>99.6</v>
      </c>
      <c r="H135" s="24">
        <v>200</v>
      </c>
      <c r="I135" s="40">
        <v>246.00550964187326</v>
      </c>
      <c r="J135" s="27">
        <f t="shared" si="29"/>
        <v>81.2989921612542</v>
      </c>
      <c r="K135" s="25">
        <f t="shared" si="30"/>
        <v>90.4494960806271</v>
      </c>
      <c r="L135" s="16">
        <f>(D135+K135)/2</f>
        <v>95.08738540295091</v>
      </c>
      <c r="M135" s="6" t="s">
        <v>83</v>
      </c>
      <c r="N135" s="9">
        <v>94</v>
      </c>
    </row>
    <row r="136" spans="1:14" ht="15.75" customHeight="1">
      <c r="A136" s="38" t="s">
        <v>129</v>
      </c>
      <c r="B136" s="18">
        <v>326</v>
      </c>
      <c r="C136" s="24">
        <v>336</v>
      </c>
      <c r="D136" s="35">
        <f t="shared" si="24"/>
        <v>103.06748466257669</v>
      </c>
      <c r="E136" s="15">
        <v>70</v>
      </c>
      <c r="F136" s="40">
        <v>59.97686524002314</v>
      </c>
      <c r="G136" s="26">
        <f t="shared" si="25"/>
        <v>85.7</v>
      </c>
      <c r="H136" s="24">
        <v>200</v>
      </c>
      <c r="I136" s="40">
        <v>342.26190476190476</v>
      </c>
      <c r="J136" s="27">
        <f t="shared" si="29"/>
        <v>58.434782608695656</v>
      </c>
      <c r="K136" s="25">
        <f t="shared" si="30"/>
        <v>72.06739130434784</v>
      </c>
      <c r="L136" s="16">
        <f t="shared" si="28"/>
        <v>87.56743798346227</v>
      </c>
      <c r="M136" s="6" t="s">
        <v>106</v>
      </c>
      <c r="N136" s="9">
        <v>95</v>
      </c>
    </row>
    <row r="137" spans="1:14" ht="15.75" customHeight="1">
      <c r="A137" s="38" t="s">
        <v>130</v>
      </c>
      <c r="B137" s="18">
        <v>373</v>
      </c>
      <c r="C137" s="24">
        <v>376</v>
      </c>
      <c r="D137" s="35">
        <f t="shared" si="24"/>
        <v>100.80428954423593</v>
      </c>
      <c r="E137" s="36">
        <v>70</v>
      </c>
      <c r="F137" s="40">
        <v>70.47764665345852</v>
      </c>
      <c r="G137" s="26">
        <f t="shared" si="25"/>
        <v>100.7</v>
      </c>
      <c r="H137" s="24">
        <v>200</v>
      </c>
      <c r="I137" s="40">
        <v>353.1914893617021</v>
      </c>
      <c r="J137" s="27">
        <f t="shared" si="29"/>
        <v>56.62650602409639</v>
      </c>
      <c r="K137" s="25">
        <f t="shared" si="30"/>
        <v>78.6632530120482</v>
      </c>
      <c r="L137" s="16">
        <f t="shared" si="28"/>
        <v>89.73377127814206</v>
      </c>
      <c r="M137" s="6" t="s">
        <v>106</v>
      </c>
      <c r="N137" s="9">
        <v>96</v>
      </c>
    </row>
    <row r="138" spans="1:14" ht="15.75" customHeight="1">
      <c r="A138" s="38" t="s">
        <v>131</v>
      </c>
      <c r="B138" s="18">
        <v>343</v>
      </c>
      <c r="C138" s="24">
        <v>340</v>
      </c>
      <c r="D138" s="35">
        <f t="shared" si="24"/>
        <v>99.12536443148689</v>
      </c>
      <c r="E138" s="36">
        <v>70</v>
      </c>
      <c r="F138" s="40">
        <v>64.16765896642057</v>
      </c>
      <c r="G138" s="26">
        <f t="shared" si="25"/>
        <v>91.7</v>
      </c>
      <c r="H138" s="24">
        <v>200</v>
      </c>
      <c r="I138" s="40">
        <v>317.94117647058823</v>
      </c>
      <c r="J138" s="27">
        <f t="shared" si="29"/>
        <v>62.904717853839045</v>
      </c>
      <c r="K138" s="25">
        <f t="shared" si="30"/>
        <v>77.30235892691952</v>
      </c>
      <c r="L138" s="16">
        <f t="shared" si="28"/>
        <v>88.2138616792032</v>
      </c>
      <c r="M138" s="6" t="s">
        <v>106</v>
      </c>
      <c r="N138" s="9">
        <v>97</v>
      </c>
    </row>
    <row r="139" spans="1:14" ht="15.75" customHeight="1">
      <c r="A139" s="38" t="s">
        <v>148</v>
      </c>
      <c r="B139" s="18">
        <v>174</v>
      </c>
      <c r="C139" s="29">
        <v>164</v>
      </c>
      <c r="D139" s="35">
        <f t="shared" si="24"/>
        <v>94.25287356321839</v>
      </c>
      <c r="E139" s="36">
        <v>70</v>
      </c>
      <c r="F139" s="40">
        <v>59</v>
      </c>
      <c r="G139" s="26">
        <f t="shared" si="25"/>
        <v>84.3</v>
      </c>
      <c r="H139" s="24">
        <v>200</v>
      </c>
      <c r="I139" s="36">
        <v>188</v>
      </c>
      <c r="J139" s="27">
        <f t="shared" si="29"/>
        <v>106.38297872340425</v>
      </c>
      <c r="K139" s="25">
        <f t="shared" si="30"/>
        <v>95.34148936170212</v>
      </c>
      <c r="L139" s="16">
        <f t="shared" si="28"/>
        <v>94.79718146246026</v>
      </c>
      <c r="M139" s="6" t="s">
        <v>106</v>
      </c>
      <c r="N139" s="9">
        <v>98</v>
      </c>
    </row>
    <row r="140" spans="1:14" ht="15.75" customHeight="1">
      <c r="A140" s="55" t="s">
        <v>96</v>
      </c>
      <c r="B140" s="36">
        <v>142</v>
      </c>
      <c r="C140" s="29">
        <v>140</v>
      </c>
      <c r="D140" s="35">
        <f t="shared" si="24"/>
        <v>98.59154929577466</v>
      </c>
      <c r="E140" s="36">
        <v>70</v>
      </c>
      <c r="F140" s="40">
        <v>65.32268170426066</v>
      </c>
      <c r="G140" s="26">
        <f t="shared" si="25"/>
        <v>93.3</v>
      </c>
      <c r="H140" s="24">
        <v>200</v>
      </c>
      <c r="I140" s="40">
        <v>120.71428571428571</v>
      </c>
      <c r="J140" s="27">
        <f t="shared" si="29"/>
        <v>165.68047337278108</v>
      </c>
      <c r="K140" s="25">
        <f t="shared" si="30"/>
        <v>129.49023668639055</v>
      </c>
      <c r="L140" s="16">
        <f t="shared" si="28"/>
        <v>114.0408929910826</v>
      </c>
      <c r="M140" s="6" t="s">
        <v>84</v>
      </c>
      <c r="N140" s="9">
        <v>99</v>
      </c>
    </row>
    <row r="141" spans="1:14" ht="15.75" customHeight="1">
      <c r="A141" s="55" t="s">
        <v>93</v>
      </c>
      <c r="B141" s="36">
        <v>377</v>
      </c>
      <c r="C141" s="29">
        <v>360</v>
      </c>
      <c r="D141" s="35">
        <f t="shared" si="24"/>
        <v>95.49071618037135</v>
      </c>
      <c r="E141" s="36">
        <v>70</v>
      </c>
      <c r="F141" s="40">
        <v>62.173864147548365</v>
      </c>
      <c r="G141" s="26">
        <f t="shared" si="25"/>
        <v>88.8</v>
      </c>
      <c r="H141" s="24">
        <v>200</v>
      </c>
      <c r="I141" s="40">
        <v>170.83333333333331</v>
      </c>
      <c r="J141" s="27">
        <f t="shared" si="29"/>
        <v>117.07317073170734</v>
      </c>
      <c r="K141" s="25">
        <f t="shared" si="30"/>
        <v>102.93658536585366</v>
      </c>
      <c r="L141" s="16">
        <f t="shared" si="28"/>
        <v>99.2136507731125</v>
      </c>
      <c r="M141" s="6" t="s">
        <v>83</v>
      </c>
      <c r="N141" s="9">
        <v>100</v>
      </c>
    </row>
    <row r="142" spans="1:14" ht="15.75" customHeight="1">
      <c r="A142" s="55" t="s">
        <v>95</v>
      </c>
      <c r="B142" s="36">
        <v>344</v>
      </c>
      <c r="C142" s="29">
        <v>347</v>
      </c>
      <c r="D142" s="35">
        <f t="shared" si="24"/>
        <v>100.87209302325581</v>
      </c>
      <c r="E142" s="36">
        <v>70</v>
      </c>
      <c r="F142" s="40">
        <v>61.602502524692724</v>
      </c>
      <c r="G142" s="26">
        <f t="shared" si="25"/>
        <v>88</v>
      </c>
      <c r="H142" s="24">
        <v>200</v>
      </c>
      <c r="I142" s="40">
        <v>106.62824207492795</v>
      </c>
      <c r="J142" s="27">
        <f t="shared" si="29"/>
        <v>187.56756756756755</v>
      </c>
      <c r="K142" s="25">
        <f t="shared" si="30"/>
        <v>137.78378378378378</v>
      </c>
      <c r="L142" s="16">
        <f t="shared" si="28"/>
        <v>119.3279384035198</v>
      </c>
      <c r="M142" s="6" t="s">
        <v>84</v>
      </c>
      <c r="N142" s="9">
        <v>101</v>
      </c>
    </row>
    <row r="143" spans="1:14" ht="15.75" customHeight="1">
      <c r="A143" s="55" t="s">
        <v>132</v>
      </c>
      <c r="B143" s="36">
        <v>303</v>
      </c>
      <c r="C143" s="29">
        <v>305</v>
      </c>
      <c r="D143" s="35">
        <f t="shared" si="24"/>
        <v>100.66006600660067</v>
      </c>
      <c r="E143" s="36">
        <v>70</v>
      </c>
      <c r="F143" s="40">
        <v>65.64810513041746</v>
      </c>
      <c r="G143" s="26">
        <f t="shared" si="25"/>
        <v>93.8</v>
      </c>
      <c r="H143" s="24">
        <v>200</v>
      </c>
      <c r="I143" s="40">
        <v>128.85245901639342</v>
      </c>
      <c r="J143" s="27">
        <f t="shared" si="29"/>
        <v>155.21628498727736</v>
      </c>
      <c r="K143" s="25">
        <f t="shared" si="30"/>
        <v>124.50814249363867</v>
      </c>
      <c r="L143" s="16">
        <f t="shared" si="28"/>
        <v>112.58410425011968</v>
      </c>
      <c r="M143" s="6" t="s">
        <v>84</v>
      </c>
      <c r="N143" s="9">
        <v>102</v>
      </c>
    </row>
    <row r="144" spans="1:14" ht="15.75" customHeight="1">
      <c r="A144" s="55" t="s">
        <v>133</v>
      </c>
      <c r="B144" s="36">
        <v>79</v>
      </c>
      <c r="C144" s="29">
        <v>75</v>
      </c>
      <c r="D144" s="35">
        <f t="shared" si="24"/>
        <v>94.9367088607595</v>
      </c>
      <c r="E144" s="36">
        <v>70</v>
      </c>
      <c r="F144" s="40">
        <v>61.31713900134953</v>
      </c>
      <c r="G144" s="26">
        <f t="shared" si="25"/>
        <v>87.6</v>
      </c>
      <c r="H144" s="24">
        <v>200</v>
      </c>
      <c r="I144" s="40">
        <v>265.3333333333333</v>
      </c>
      <c r="J144" s="27">
        <f t="shared" si="29"/>
        <v>75.37688442211056</v>
      </c>
      <c r="K144" s="25">
        <f t="shared" si="30"/>
        <v>81.48844221105529</v>
      </c>
      <c r="L144" s="16">
        <f t="shared" si="28"/>
        <v>88.21257553590739</v>
      </c>
      <c r="M144" s="6" t="s">
        <v>106</v>
      </c>
      <c r="N144" s="9">
        <v>103</v>
      </c>
    </row>
    <row r="145" spans="1:14" ht="15.75" customHeight="1">
      <c r="A145" s="55" t="s">
        <v>134</v>
      </c>
      <c r="B145" s="36">
        <v>220</v>
      </c>
      <c r="C145" s="29">
        <v>202</v>
      </c>
      <c r="D145" s="35">
        <f t="shared" si="24"/>
        <v>91.81818181818183</v>
      </c>
      <c r="E145" s="36">
        <v>70</v>
      </c>
      <c r="F145" s="40">
        <v>60.74878742935022</v>
      </c>
      <c r="G145" s="26">
        <f t="shared" si="25"/>
        <v>86.8</v>
      </c>
      <c r="H145" s="24">
        <v>200</v>
      </c>
      <c r="I145" s="40">
        <v>258.41584158415844</v>
      </c>
      <c r="J145" s="27">
        <f t="shared" si="29"/>
        <v>77.39463601532566</v>
      </c>
      <c r="K145" s="25">
        <f t="shared" si="30"/>
        <v>82.09731800766284</v>
      </c>
      <c r="L145" s="16">
        <f t="shared" si="28"/>
        <v>86.95774991292234</v>
      </c>
      <c r="M145" s="6" t="s">
        <v>106</v>
      </c>
      <c r="N145" s="9">
        <v>104</v>
      </c>
    </row>
    <row r="146" spans="1:14" ht="15.75" customHeight="1">
      <c r="A146" s="28" t="s">
        <v>149</v>
      </c>
      <c r="B146" s="36">
        <v>120</v>
      </c>
      <c r="C146" s="29">
        <v>118</v>
      </c>
      <c r="D146" s="35">
        <f t="shared" si="24"/>
        <v>98.33333333333333</v>
      </c>
      <c r="E146" s="36">
        <v>70</v>
      </c>
      <c r="F146" s="40">
        <v>71</v>
      </c>
      <c r="G146" s="26">
        <f t="shared" si="25"/>
        <v>101.4</v>
      </c>
      <c r="H146" s="24">
        <v>200</v>
      </c>
      <c r="I146" s="36">
        <v>144</v>
      </c>
      <c r="J146" s="27">
        <f t="shared" si="29"/>
        <v>138.88888888888889</v>
      </c>
      <c r="K146" s="25">
        <f t="shared" si="30"/>
        <v>120.14444444444445</v>
      </c>
      <c r="L146" s="16">
        <f t="shared" si="28"/>
        <v>109.23888888888888</v>
      </c>
      <c r="M146" s="6" t="s">
        <v>84</v>
      </c>
      <c r="N146" s="9">
        <v>105</v>
      </c>
    </row>
    <row r="147" spans="1:14" ht="15.75" customHeight="1">
      <c r="A147" s="41" t="s">
        <v>150</v>
      </c>
      <c r="B147" s="42">
        <v>116</v>
      </c>
      <c r="C147" s="29">
        <v>108</v>
      </c>
      <c r="D147" s="35">
        <f t="shared" si="24"/>
        <v>93.10344827586206</v>
      </c>
      <c r="E147" s="36">
        <v>70</v>
      </c>
      <c r="F147" s="40">
        <v>71</v>
      </c>
      <c r="G147" s="26">
        <f t="shared" si="25"/>
        <v>101.4</v>
      </c>
      <c r="H147" s="24">
        <v>200</v>
      </c>
      <c r="I147" s="36">
        <v>134</v>
      </c>
      <c r="J147" s="27">
        <f t="shared" si="29"/>
        <v>149.2537313432836</v>
      </c>
      <c r="K147" s="25">
        <f t="shared" si="30"/>
        <v>125.3268656716418</v>
      </c>
      <c r="L147" s="16">
        <f t="shared" si="28"/>
        <v>109.21515697375193</v>
      </c>
      <c r="M147" s="6" t="s">
        <v>84</v>
      </c>
      <c r="N147" s="9">
        <v>106</v>
      </c>
    </row>
    <row r="148" spans="1:14" ht="15.75" customHeight="1">
      <c r="A148" s="8" t="s">
        <v>103</v>
      </c>
      <c r="B148" s="24">
        <v>125</v>
      </c>
      <c r="C148" s="29">
        <v>122</v>
      </c>
      <c r="D148" s="35">
        <f t="shared" si="24"/>
        <v>97.6</v>
      </c>
      <c r="E148" s="36">
        <v>70</v>
      </c>
      <c r="F148" s="36">
        <v>62</v>
      </c>
      <c r="G148" s="26">
        <f t="shared" si="25"/>
        <v>88.6</v>
      </c>
      <c r="H148" s="24">
        <v>200</v>
      </c>
      <c r="I148" s="36">
        <v>157</v>
      </c>
      <c r="J148" s="27">
        <f t="shared" si="29"/>
        <v>127.38853503184713</v>
      </c>
      <c r="K148" s="25">
        <f t="shared" si="30"/>
        <v>107.99426751592355</v>
      </c>
      <c r="L148" s="16">
        <f>(D148+K148)/2</f>
        <v>102.79713375796177</v>
      </c>
      <c r="M148" s="6" t="s">
        <v>84</v>
      </c>
      <c r="N148" s="9">
        <v>107</v>
      </c>
    </row>
    <row r="149" spans="1:14" ht="15.75" customHeight="1">
      <c r="A149" s="8" t="s">
        <v>152</v>
      </c>
      <c r="B149" s="24">
        <v>118</v>
      </c>
      <c r="C149" s="29">
        <v>115</v>
      </c>
      <c r="D149" s="35">
        <f t="shared" si="24"/>
        <v>97.45762711864407</v>
      </c>
      <c r="E149" s="36">
        <v>70</v>
      </c>
      <c r="F149" s="36">
        <v>67</v>
      </c>
      <c r="G149" s="26">
        <f t="shared" si="25"/>
        <v>95.7</v>
      </c>
      <c r="H149" s="24">
        <v>200</v>
      </c>
      <c r="I149" s="36">
        <v>270</v>
      </c>
      <c r="J149" s="27">
        <f t="shared" si="29"/>
        <v>74.07407407407408</v>
      </c>
      <c r="K149" s="25">
        <f t="shared" si="30"/>
        <v>84.88703703703703</v>
      </c>
      <c r="L149" s="16">
        <f t="shared" si="28"/>
        <v>91.17233207784055</v>
      </c>
      <c r="M149" s="6" t="s">
        <v>106</v>
      </c>
      <c r="N149" s="9">
        <v>108</v>
      </c>
    </row>
    <row r="150" spans="1:14" ht="15.75" customHeight="1">
      <c r="A150" s="8" t="s">
        <v>153</v>
      </c>
      <c r="B150" s="24">
        <v>82</v>
      </c>
      <c r="C150" s="29">
        <v>92</v>
      </c>
      <c r="D150" s="35">
        <f t="shared" si="24"/>
        <v>112.19512195121952</v>
      </c>
      <c r="E150" s="36">
        <v>70</v>
      </c>
      <c r="F150" s="36">
        <v>62</v>
      </c>
      <c r="G150" s="26">
        <f t="shared" si="25"/>
        <v>88.6</v>
      </c>
      <c r="H150" s="24">
        <v>200</v>
      </c>
      <c r="I150" s="36">
        <v>467</v>
      </c>
      <c r="J150" s="27">
        <f t="shared" si="29"/>
        <v>42.82655246252677</v>
      </c>
      <c r="K150" s="25">
        <f t="shared" si="30"/>
        <v>65.71327623126338</v>
      </c>
      <c r="L150" s="16">
        <f t="shared" si="28"/>
        <v>88.95419909124145</v>
      </c>
      <c r="M150" s="6" t="s">
        <v>106</v>
      </c>
      <c r="N150" s="9">
        <v>109</v>
      </c>
    </row>
    <row r="151" spans="1:14" ht="15.75" customHeight="1">
      <c r="A151" s="31" t="s">
        <v>154</v>
      </c>
      <c r="B151" s="24">
        <v>289</v>
      </c>
      <c r="C151" s="29">
        <v>271</v>
      </c>
      <c r="D151" s="35">
        <f t="shared" si="24"/>
        <v>93.77162629757785</v>
      </c>
      <c r="E151" s="36">
        <v>70</v>
      </c>
      <c r="F151" s="36">
        <v>66</v>
      </c>
      <c r="G151" s="26">
        <f t="shared" si="25"/>
        <v>94.3</v>
      </c>
      <c r="H151" s="24">
        <v>200</v>
      </c>
      <c r="I151" s="36">
        <v>418</v>
      </c>
      <c r="J151" s="27">
        <f t="shared" si="29"/>
        <v>47.84688995215311</v>
      </c>
      <c r="K151" s="25">
        <f t="shared" si="30"/>
        <v>71.07344497607656</v>
      </c>
      <c r="L151" s="16">
        <f t="shared" si="28"/>
        <v>82.4225356368272</v>
      </c>
      <c r="M151" s="6" t="s">
        <v>106</v>
      </c>
      <c r="N151" s="9">
        <v>110</v>
      </c>
    </row>
    <row r="152" spans="1:14" s="11" customFormat="1" ht="15.75" customHeight="1">
      <c r="A152" s="56" t="s">
        <v>155</v>
      </c>
      <c r="B152" s="36">
        <v>115</v>
      </c>
      <c r="C152" s="40">
        <v>7</v>
      </c>
      <c r="D152" s="57">
        <f t="shared" si="24"/>
        <v>6.086956521739131</v>
      </c>
      <c r="E152" s="36">
        <v>70</v>
      </c>
      <c r="F152" s="36">
        <v>78</v>
      </c>
      <c r="G152" s="37">
        <f t="shared" si="25"/>
        <v>111.4</v>
      </c>
      <c r="H152" s="36">
        <v>200</v>
      </c>
      <c r="I152" s="36"/>
      <c r="J152" s="58"/>
      <c r="K152" s="58">
        <f>(G152+J152)/1</f>
        <v>111.4</v>
      </c>
      <c r="L152" s="19">
        <f t="shared" si="28"/>
        <v>58.743478260869566</v>
      </c>
      <c r="M152" s="59" t="s">
        <v>106</v>
      </c>
      <c r="N152" s="11">
        <v>111</v>
      </c>
    </row>
    <row r="153" spans="1:14" ht="15.75" customHeight="1">
      <c r="A153" s="31" t="s">
        <v>104</v>
      </c>
      <c r="B153" s="24">
        <v>244</v>
      </c>
      <c r="C153" s="29">
        <v>269</v>
      </c>
      <c r="D153" s="35">
        <f t="shared" si="24"/>
        <v>110.24590163934427</v>
      </c>
      <c r="E153" s="36">
        <v>70</v>
      </c>
      <c r="F153" s="36">
        <v>65</v>
      </c>
      <c r="G153" s="26">
        <f t="shared" si="25"/>
        <v>92.9</v>
      </c>
      <c r="H153" s="24">
        <v>200</v>
      </c>
      <c r="I153" s="36">
        <v>320</v>
      </c>
      <c r="J153" s="27">
        <f t="shared" si="29"/>
        <v>62.5</v>
      </c>
      <c r="K153" s="25">
        <f t="shared" si="30"/>
        <v>77.7</v>
      </c>
      <c r="L153" s="16">
        <f t="shared" si="28"/>
        <v>93.97295081967214</v>
      </c>
      <c r="M153" s="6" t="s">
        <v>106</v>
      </c>
      <c r="N153" s="9">
        <v>112</v>
      </c>
    </row>
    <row r="154" spans="1:14" ht="15.75" customHeight="1">
      <c r="A154" s="31" t="s">
        <v>156</v>
      </c>
      <c r="B154" s="24">
        <v>341</v>
      </c>
      <c r="C154" s="29">
        <v>346</v>
      </c>
      <c r="D154" s="35">
        <f t="shared" si="24"/>
        <v>101.46627565982405</v>
      </c>
      <c r="E154" s="36">
        <v>70</v>
      </c>
      <c r="F154" s="36">
        <v>68</v>
      </c>
      <c r="G154" s="26">
        <f t="shared" si="25"/>
        <v>97.1</v>
      </c>
      <c r="H154" s="24">
        <v>200</v>
      </c>
      <c r="I154" s="36">
        <v>170</v>
      </c>
      <c r="J154" s="27">
        <f t="shared" si="29"/>
        <v>117.64705882352942</v>
      </c>
      <c r="K154" s="25">
        <f t="shared" si="30"/>
        <v>107.37352941176471</v>
      </c>
      <c r="L154" s="16">
        <f t="shared" si="28"/>
        <v>104.41990253579438</v>
      </c>
      <c r="M154" s="6" t="s">
        <v>84</v>
      </c>
      <c r="N154" s="9">
        <v>113</v>
      </c>
    </row>
    <row r="155" spans="1:14" ht="15.75" customHeight="1">
      <c r="A155" s="31" t="s">
        <v>98</v>
      </c>
      <c r="B155" s="24">
        <v>308</v>
      </c>
      <c r="C155" s="29">
        <v>316</v>
      </c>
      <c r="D155" s="35">
        <f t="shared" si="24"/>
        <v>102.59740259740259</v>
      </c>
      <c r="E155" s="36">
        <v>70</v>
      </c>
      <c r="F155" s="36">
        <v>57</v>
      </c>
      <c r="G155" s="26">
        <f t="shared" si="25"/>
        <v>81.4</v>
      </c>
      <c r="H155" s="24">
        <v>200</v>
      </c>
      <c r="I155" s="36">
        <v>172</v>
      </c>
      <c r="J155" s="27">
        <f t="shared" si="29"/>
        <v>116.27906976744187</v>
      </c>
      <c r="K155" s="25">
        <f t="shared" si="30"/>
        <v>98.83953488372094</v>
      </c>
      <c r="L155" s="16">
        <f>(D155+K155)/2</f>
        <v>100.71846874056178</v>
      </c>
      <c r="M155" s="6" t="s">
        <v>84</v>
      </c>
      <c r="N155" s="9">
        <v>114</v>
      </c>
    </row>
    <row r="156" spans="1:13" ht="15.75" customHeight="1">
      <c r="A156" s="43" t="s">
        <v>13</v>
      </c>
      <c r="B156" s="20">
        <f>SUM(B42:B155)</f>
        <v>24109</v>
      </c>
      <c r="C156" s="46">
        <f>SUM(C42:C155)</f>
        <v>23756</v>
      </c>
      <c r="D156" s="21">
        <f>(C156/B156)*100</f>
        <v>98.53581650006221</v>
      </c>
      <c r="E156" s="13">
        <f>SUM(E42:E155)/114</f>
        <v>70</v>
      </c>
      <c r="F156" s="13">
        <f>SUM(F42:F155)/114</f>
        <v>64.61895924672918</v>
      </c>
      <c r="G156" s="14">
        <f>ROUND((F156/E156)*100,1)</f>
        <v>92.3</v>
      </c>
      <c r="H156" s="14">
        <v>200</v>
      </c>
      <c r="I156" s="10">
        <v>239</v>
      </c>
      <c r="J156" s="27">
        <f t="shared" si="29"/>
        <v>83.68200836820083</v>
      </c>
      <c r="K156" s="25">
        <f t="shared" si="30"/>
        <v>87.9910041841004</v>
      </c>
      <c r="L156" s="16">
        <f>(D156+K156)/2</f>
        <v>93.2634103420813</v>
      </c>
      <c r="M156" s="6" t="s">
        <v>106</v>
      </c>
    </row>
    <row r="157" spans="1:13" ht="15.75" customHeight="1">
      <c r="A157" s="49" t="s">
        <v>13</v>
      </c>
      <c r="B157" s="23">
        <f>B39+B156</f>
        <v>26168</v>
      </c>
      <c r="C157" s="23">
        <f>C39+C156</f>
        <v>25800</v>
      </c>
      <c r="D157" s="50">
        <f>(C157/B157)*100</f>
        <v>98.59370223173342</v>
      </c>
      <c r="E157" s="23">
        <v>71.1</v>
      </c>
      <c r="F157" s="47">
        <v>62.5</v>
      </c>
      <c r="G157" s="23">
        <f>ROUND((F157/E157)*100,1)</f>
        <v>87.9</v>
      </c>
      <c r="H157" s="24">
        <v>193</v>
      </c>
      <c r="I157" s="48">
        <v>228</v>
      </c>
      <c r="J157" s="51">
        <f t="shared" si="29"/>
        <v>84.64912280701753</v>
      </c>
      <c r="K157" s="25">
        <f t="shared" si="30"/>
        <v>86.27456140350877</v>
      </c>
      <c r="L157" s="16">
        <f>(D157+K157)/2</f>
        <v>92.4341318176211</v>
      </c>
      <c r="M157" s="6" t="s">
        <v>106</v>
      </c>
    </row>
  </sheetData>
  <sheetProtection/>
  <mergeCells count="11">
    <mergeCell ref="H3:J3"/>
    <mergeCell ref="L2:L4"/>
    <mergeCell ref="A1:M1"/>
    <mergeCell ref="A41:L41"/>
    <mergeCell ref="M2:M4"/>
    <mergeCell ref="A5:L5"/>
    <mergeCell ref="K3:K4"/>
    <mergeCell ref="B2:D3"/>
    <mergeCell ref="A2:A4"/>
    <mergeCell ref="E2:K2"/>
    <mergeCell ref="E3:G3"/>
  </mergeCells>
  <printOptions/>
  <pageMargins left="0.5905511811023623" right="0.2362204724409449" top="0.49" bottom="0.21" header="0.31496062992125984" footer="0.21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5.00390625" style="0" customWidth="1"/>
    <col min="2" max="2" width="9.421875" style="0" customWidth="1"/>
    <col min="3" max="3" width="10.00390625" style="0" customWidth="1"/>
    <col min="4" max="4" width="10.28125" style="0" customWidth="1"/>
    <col min="5" max="5" width="10.00390625" style="0" customWidth="1"/>
    <col min="6" max="6" width="9.57421875" style="0" customWidth="1"/>
    <col min="7" max="7" width="9.421875" style="0" customWidth="1"/>
    <col min="8" max="11" width="12.57421875" style="0" customWidth="1"/>
    <col min="13" max="13" width="15.7109375" style="0" customWidth="1"/>
  </cols>
  <sheetData>
    <row r="1" spans="1:13" ht="15.75">
      <c r="A1" s="103" t="s">
        <v>162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5.75">
      <c r="A4" s="96" t="s">
        <v>11</v>
      </c>
      <c r="B4" s="100" t="s">
        <v>0</v>
      </c>
      <c r="C4" s="100"/>
      <c r="D4" s="100"/>
      <c r="E4" s="104" t="s">
        <v>6</v>
      </c>
      <c r="F4" s="104"/>
      <c r="G4" s="104"/>
      <c r="H4" s="104"/>
      <c r="I4" s="104"/>
      <c r="J4" s="104"/>
      <c r="K4" s="104"/>
      <c r="L4" s="105" t="s">
        <v>5</v>
      </c>
      <c r="M4" s="96" t="s">
        <v>81</v>
      </c>
    </row>
    <row r="5" spans="1:13" ht="15.75">
      <c r="A5" s="97"/>
      <c r="B5" s="100"/>
      <c r="C5" s="100"/>
      <c r="D5" s="100"/>
      <c r="E5" s="99" t="s">
        <v>12</v>
      </c>
      <c r="F5" s="99"/>
      <c r="G5" s="99"/>
      <c r="H5" s="100" t="s">
        <v>14</v>
      </c>
      <c r="I5" s="100"/>
      <c r="J5" s="100"/>
      <c r="K5" s="101" t="s">
        <v>4</v>
      </c>
      <c r="L5" s="105"/>
      <c r="M5" s="97"/>
    </row>
    <row r="6" spans="1:13" ht="191.25">
      <c r="A6" s="98"/>
      <c r="B6" s="1" t="s">
        <v>9</v>
      </c>
      <c r="C6" s="1" t="s">
        <v>7</v>
      </c>
      <c r="D6" s="7" t="s">
        <v>8</v>
      </c>
      <c r="E6" s="1" t="s">
        <v>10</v>
      </c>
      <c r="F6" s="1" t="s">
        <v>1</v>
      </c>
      <c r="G6" s="1" t="s">
        <v>159</v>
      </c>
      <c r="H6" s="1" t="s">
        <v>2</v>
      </c>
      <c r="I6" s="1" t="s">
        <v>3</v>
      </c>
      <c r="J6" s="1" t="s">
        <v>82</v>
      </c>
      <c r="K6" s="101"/>
      <c r="L6" s="105"/>
      <c r="M6" s="98"/>
    </row>
    <row r="7" spans="1:13" ht="15.75">
      <c r="A7" s="102" t="s">
        <v>160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5"/>
    </row>
    <row r="8" spans="1:13" ht="38.25">
      <c r="A8" s="61" t="s">
        <v>13</v>
      </c>
      <c r="B8" s="61">
        <f>Лист4!B39</f>
        <v>2059</v>
      </c>
      <c r="C8" s="61">
        <f>Лист4!C39</f>
        <v>2044</v>
      </c>
      <c r="D8" s="62">
        <f>Лист4!D39</f>
        <v>99.27149101505586</v>
      </c>
      <c r="E8" s="61">
        <f>Лист4!E39</f>
        <v>75</v>
      </c>
      <c r="F8" s="62">
        <f>Лист4!F39</f>
        <v>66.24242424242425</v>
      </c>
      <c r="G8" s="61">
        <f>Лист4!G39</f>
        <v>88.3</v>
      </c>
      <c r="H8" s="61">
        <f>Лист4!H39</f>
        <v>170</v>
      </c>
      <c r="I8" s="61">
        <f>Лист4!I39</f>
        <v>217</v>
      </c>
      <c r="J8" s="62">
        <f>Лист4!J39</f>
        <v>78.3410138248848</v>
      </c>
      <c r="K8" s="63">
        <f>(G8+J8)/2</f>
        <v>83.3205069124424</v>
      </c>
      <c r="L8" s="64">
        <f>(D8+K8)/2</f>
        <v>91.29599896374913</v>
      </c>
      <c r="M8" s="6" t="s">
        <v>106</v>
      </c>
    </row>
    <row r="9" spans="1:13" ht="15.75">
      <c r="A9" s="102" t="s">
        <v>161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54"/>
    </row>
    <row r="10" spans="1:13" ht="38.25">
      <c r="A10" s="61" t="s">
        <v>13</v>
      </c>
      <c r="B10" s="61">
        <f>Лист4!B156</f>
        <v>24109</v>
      </c>
      <c r="C10" s="61">
        <f>Лист4!C156</f>
        <v>23756</v>
      </c>
      <c r="D10" s="62">
        <f>Лист4!D156</f>
        <v>98.53581650006221</v>
      </c>
      <c r="E10" s="61">
        <f>Лист4!E156</f>
        <v>70</v>
      </c>
      <c r="F10" s="62">
        <f>Лист4!F156</f>
        <v>64.61895924672918</v>
      </c>
      <c r="G10" s="61">
        <f>Лист4!G156</f>
        <v>92.3</v>
      </c>
      <c r="H10" s="61">
        <f>Лист4!H156</f>
        <v>200</v>
      </c>
      <c r="I10" s="61">
        <f>Лист4!I156</f>
        <v>239</v>
      </c>
      <c r="J10" s="62">
        <f>Лист4!J156</f>
        <v>83.68200836820083</v>
      </c>
      <c r="K10" s="63">
        <f>(G10+J10)/2</f>
        <v>87.9910041841004</v>
      </c>
      <c r="L10" s="64">
        <f>(D10+K10)/2</f>
        <v>93.2634103420813</v>
      </c>
      <c r="M10" s="6" t="s">
        <v>106</v>
      </c>
    </row>
    <row r="11" spans="1:13" ht="38.25">
      <c r="A11" s="61" t="s">
        <v>105</v>
      </c>
      <c r="B11" s="61">
        <f>B8+B10</f>
        <v>26168</v>
      </c>
      <c r="C11" s="65">
        <f>C8+C10</f>
        <v>25800</v>
      </c>
      <c r="D11" s="66">
        <f>(C11/B11)*100</f>
        <v>98.59370223173342</v>
      </c>
      <c r="E11" s="60">
        <v>71.1</v>
      </c>
      <c r="F11" s="62">
        <v>62.5</v>
      </c>
      <c r="G11" s="67">
        <f>ROUND((F11/E11)*100,1)</f>
        <v>87.9</v>
      </c>
      <c r="H11" s="67">
        <f>(H8+H10)/2</f>
        <v>185</v>
      </c>
      <c r="I11" s="62">
        <f>(I10+I8)/2</f>
        <v>228</v>
      </c>
      <c r="J11" s="62">
        <f>Лист4!J157</f>
        <v>84.64912280701753</v>
      </c>
      <c r="K11" s="63">
        <f>(G11+J11)/2</f>
        <v>86.27456140350877</v>
      </c>
      <c r="L11" s="64">
        <f>(D11+K11)/2</f>
        <v>92.4341318176211</v>
      </c>
      <c r="M11" s="6" t="s">
        <v>106</v>
      </c>
    </row>
  </sheetData>
  <sheetProtection/>
  <mergeCells count="11">
    <mergeCell ref="A1:M1"/>
    <mergeCell ref="A4:A6"/>
    <mergeCell ref="B4:D5"/>
    <mergeCell ref="E4:K4"/>
    <mergeCell ref="L4:L6"/>
    <mergeCell ref="M4:M6"/>
    <mergeCell ref="E5:G5"/>
    <mergeCell ref="H5:J5"/>
    <mergeCell ref="K5:K6"/>
    <mergeCell ref="A7:L7"/>
    <mergeCell ref="A9:L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2015-01-26T08:43:10Z</dcterms:modified>
  <cp:category/>
  <cp:version/>
  <cp:contentType/>
  <cp:contentStatus/>
</cp:coreProperties>
</file>