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655" windowHeight="6150" activeTab="0"/>
  </bookViews>
  <sheets>
    <sheet name="приложение - в приказ" sheetId="1" r:id="rId1"/>
    <sheet name="приложение - черновик" sheetId="2" r:id="rId2"/>
  </sheets>
  <definedNames>
    <definedName name="_xlnm.Print_Titles" localSheetId="0">'приложение - в приказ'!$3:$5</definedName>
    <definedName name="_xlnm.Print_Area" localSheetId="0">'приложение - в приказ'!$A$1:$P$67</definedName>
  </definedNames>
  <calcPr fullCalcOnLoad="1"/>
</workbook>
</file>

<file path=xl/sharedStrings.xml><?xml version="1.0" encoding="utf-8"?>
<sst xmlns="http://schemas.openxmlformats.org/spreadsheetml/2006/main" count="312" uniqueCount="169">
  <si>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</si>
  <si>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</si>
  <si>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</si>
  <si>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</si>
  <si>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</si>
  <si>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</si>
  <si>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</si>
  <si>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</si>
  <si>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</si>
  <si>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</si>
  <si>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</si>
  <si>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</si>
  <si>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</si>
  <si>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</si>
  <si>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</si>
  <si>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</si>
  <si>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</si>
  <si>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</si>
  <si>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</si>
  <si>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</si>
  <si>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</si>
  <si>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</si>
  <si>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</si>
  <si>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</si>
  <si>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</si>
  <si>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</si>
  <si>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</si>
  <si>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</si>
  <si>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</si>
  <si>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</si>
  <si>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</si>
  <si>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</si>
  <si>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</si>
  <si>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</si>
  <si>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</si>
  <si>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</si>
  <si>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</si>
  <si>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</si>
  <si>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</si>
  <si>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</si>
  <si>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</si>
  <si>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</si>
  <si>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</si>
  <si>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</si>
  <si>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</si>
  <si>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</si>
  <si>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</si>
  <si>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</si>
  <si>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</si>
  <si>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</si>
  <si>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</si>
  <si>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</si>
  <si>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</si>
  <si>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</si>
  <si>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</si>
  <si>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</si>
  <si>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</si>
  <si>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</si>
  <si>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</si>
  <si>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</si>
  <si>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</si>
  <si>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</si>
  <si>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</si>
  <si>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</si>
  <si>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</si>
  <si>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деятельности(оказание услуг) муниципальных организаций и учреждений дополнительного образования детей</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</si>
  <si>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</si>
  <si>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</si>
  <si>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</si>
  <si>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</si>
  <si>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</si>
  <si>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</si>
  <si>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</si>
  <si>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</si>
  <si>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</si>
  <si>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</si>
  <si>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</si>
  <si>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</si>
  <si>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</si>
  <si>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</si>
  <si>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</si>
  <si>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</si>
  <si>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</si>
  <si>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</si>
  <si>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</si>
  <si>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</si>
  <si>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</si>
  <si>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</si>
  <si>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</si>
  <si>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</si>
  <si>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</si>
  <si>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</si>
  <si>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</si>
  <si>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</si>
  <si>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</si>
  <si>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</si>
  <si>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</si>
  <si>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</si>
  <si>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</si>
  <si>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</si>
  <si>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</si>
  <si>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</si>
  <si>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</si>
  <si>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</si>
  <si>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</si>
  <si>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</si>
  <si>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</si>
  <si>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</si>
  <si>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</si>
  <si>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</si>
  <si>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</si>
  <si>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</si>
  <si>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</si>
  <si>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</si>
  <si>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</si>
  <si>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</si>
  <si>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</si>
  <si>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</si>
  <si>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</si>
  <si>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</si>
  <si>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</si>
  <si>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</si>
  <si>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2015-2020 гг.</t>
  </si>
  <si>
    <t>2016-2018 гг.</t>
  </si>
  <si>
    <t>2017 -2018г.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</si>
  <si>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</si>
  <si>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</si>
  <si>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</si>
  <si>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</si>
  <si>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</si>
  <si>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</si>
  <si>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</si>
  <si>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</si>
  <si>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</si>
  <si>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</si>
  <si>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</si>
  <si>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2017-2020 г.</t>
  </si>
  <si>
    <t>2017-2018 гг.</t>
  </si>
  <si>
    <t>2018-2020 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</si>
  <si>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</si>
  <si>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</si>
  <si>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</si>
  <si>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</si>
  <si>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</si>
  <si>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</si>
  <si>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</si>
  <si>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</si>
  <si>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</si>
  <si>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</si>
  <si>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</si>
  <si>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</si>
  <si>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</si>
  <si>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</si>
  <si>
    <t>Итого по основному мероприятию ВЦП</t>
  </si>
  <si>
    <t>Реализация мероприятие в сфере реабилитации и абилитации инвалидов</t>
  </si>
  <si>
    <t>5. "Обеспечение реализации мероприятий государственных программ Российской Федерации и Ульяновской области"</t>
  </si>
  <si>
    <t>Субвенции на финансовое обеспечение расходных обязательств, связанных с осуществлением выплат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</si>
  <si>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2019 г.-2021 г.</t>
  </si>
  <si>
    <t>2019 г.</t>
  </si>
  <si>
    <t>2017 г.,      2019 г., 2020 г.</t>
  </si>
  <si>
    <t>2017 г., 2019-2021 гг.</t>
  </si>
  <si>
    <t>Субсидии некоммерческим организациям на финансовое обеспечение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</si>
  <si>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 xml:space="preserve">Оснащение муниципальных общеобразовательных организаций оборудованием, обеспечивающим антитеррористическую защищенность </t>
  </si>
  <si>
    <t>4. "Обеспечение реализации мероприятий государственных программ Ульяновской области"</t>
  </si>
  <si>
    <t xml:space="preserve">Подготовка к открытию летних оздоровительных лагерей </t>
  </si>
  <si>
    <t>4.21.</t>
  </si>
  <si>
    <t>5.3.</t>
  </si>
  <si>
    <t>5.4.</t>
  </si>
  <si>
    <t>5.5.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</si>
</sst>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0.000"/>
    <numFmt numFmtId="174" formatCode="0.000"/>
    <numFmt numFmtId="175" formatCode="#,##0.000_ ;\-#,##0.0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3">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4">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0" xfId="0" applyFont="1" applyAlignment="1">
      <alignment horizontal="center"/>
    </xf>
    <xf numFmtId="0" fontId="39" fillId="0" borderId="10" xfId="0" applyFont="1" applyFill="1" applyBorder="1" applyAlignment="1">
      <alignment horizontal="center"/>
    </xf>
    <xf numFmtId="43" fontId="39" fillId="0" borderId="0" xfId="58" applyFont="1" applyAlignment="1">
      <alignment horizontal="left"/>
    </xf>
    <xf numFmtId="43" fontId="39" fillId="0" borderId="0" xfId="58" applyFont="1" applyAlignment="1">
      <alignment horizontal="center"/>
    </xf>
    <xf numFmtId="172" fontId="39" fillId="0" borderId="0" xfId="58" applyNumberFormat="1" applyFont="1" applyAlignment="1">
      <alignment horizontal="center"/>
    </xf>
    <xf numFmtId="0" fontId="39" fillId="0" borderId="10" xfId="0" applyFont="1" applyFill="1" applyBorder="1" applyAlignment="1">
      <alignment horizontal="center" wrapText="1"/>
    </xf>
    <xf numFmtId="0" fontId="40" fillId="0" borderId="10" xfId="0" applyFont="1" applyFill="1" applyBorder="1" applyAlignment="1">
      <alignment horizontal="center"/>
    </xf>
    <xf numFmtId="0" fontId="40" fillId="0" borderId="0" xfId="0" applyFont="1" applyAlignment="1">
      <alignment/>
    </xf>
    <xf numFmtId="4" fontId="40" fillId="0" borderId="0" xfId="0" applyNumberFormat="1" applyFont="1" applyAlignment="1">
      <alignment/>
    </xf>
    <xf numFmtId="0" fontId="39" fillId="0" borderId="11" xfId="0" applyFont="1" applyBorder="1" applyAlignment="1">
      <alignment horizontal="center" wrapText="1"/>
    </xf>
    <xf numFmtId="43" fontId="39" fillId="0" borderId="11" xfId="58" applyFont="1" applyBorder="1" applyAlignment="1">
      <alignment horizontal="center"/>
    </xf>
    <xf numFmtId="0" fontId="39" fillId="0" borderId="11" xfId="0" applyFont="1" applyBorder="1" applyAlignment="1">
      <alignment horizontal="center"/>
    </xf>
    <xf numFmtId="1" fontId="39" fillId="0" borderId="11" xfId="0" applyNumberFormat="1" applyFont="1" applyBorder="1" applyAlignment="1">
      <alignment horizontal="center" wrapText="1"/>
    </xf>
    <xf numFmtId="173" fontId="39" fillId="0" borderId="10" xfId="0" applyNumberFormat="1" applyFont="1" applyBorder="1" applyAlignment="1">
      <alignment horizontal="center"/>
    </xf>
    <xf numFmtId="173" fontId="39" fillId="0" borderId="10" xfId="0" applyNumberFormat="1" applyFont="1" applyBorder="1" applyAlignment="1">
      <alignment/>
    </xf>
    <xf numFmtId="173" fontId="39" fillId="0" borderId="10" xfId="58" applyNumberFormat="1" applyFont="1" applyBorder="1" applyAlignment="1">
      <alignment horizontal="center"/>
    </xf>
    <xf numFmtId="173" fontId="40" fillId="0" borderId="10" xfId="0" applyNumberFormat="1" applyFont="1" applyBorder="1" applyAlignment="1">
      <alignment horizontal="center"/>
    </xf>
    <xf numFmtId="174" fontId="39" fillId="0" borderId="0" xfId="0" applyNumberFormat="1" applyFont="1" applyAlignment="1">
      <alignment/>
    </xf>
    <xf numFmtId="175" fontId="39" fillId="0" borderId="0" xfId="0" applyNumberFormat="1" applyFont="1" applyAlignment="1">
      <alignment horizontal="center"/>
    </xf>
    <xf numFmtId="0" fontId="40" fillId="0" borderId="0" xfId="0" applyFont="1" applyBorder="1" applyAlignment="1">
      <alignment/>
    </xf>
    <xf numFmtId="0" fontId="39" fillId="0" borderId="0" xfId="0" applyFont="1" applyFill="1" applyBorder="1" applyAlignment="1">
      <alignment horizontal="center" wrapText="1"/>
    </xf>
    <xf numFmtId="175" fontId="39" fillId="0" borderId="0" xfId="0" applyNumberFormat="1" applyFont="1" applyBorder="1" applyAlignment="1">
      <alignment horizontal="center"/>
    </xf>
    <xf numFmtId="0" fontId="39" fillId="0" borderId="0" xfId="0" applyFont="1" applyBorder="1" applyAlignment="1">
      <alignment/>
    </xf>
    <xf numFmtId="0" fontId="41" fillId="0" borderId="10" xfId="0" applyFont="1" applyBorder="1" applyAlignment="1">
      <alignment/>
    </xf>
    <xf numFmtId="0" fontId="41" fillId="0" borderId="10" xfId="0" applyFont="1" applyFill="1" applyBorder="1" applyAlignment="1">
      <alignment horizontal="center"/>
    </xf>
    <xf numFmtId="173" fontId="41" fillId="0" borderId="10" xfId="0" applyNumberFormat="1" applyFont="1" applyBorder="1" applyAlignment="1">
      <alignment/>
    </xf>
    <xf numFmtId="0" fontId="42" fillId="0" borderId="10" xfId="0" applyFont="1" applyFill="1" applyBorder="1" applyAlignment="1">
      <alignment horizontal="center"/>
    </xf>
    <xf numFmtId="4" fontId="42" fillId="0" borderId="10" xfId="0" applyNumberFormat="1" applyFont="1" applyBorder="1" applyAlignment="1">
      <alignment horizontal="center" vertical="center"/>
    </xf>
    <xf numFmtId="4" fontId="41" fillId="0" borderId="10" xfId="0" applyNumberFormat="1" applyFont="1" applyFill="1" applyBorder="1" applyAlignment="1">
      <alignment/>
    </xf>
    <xf numFmtId="0" fontId="39" fillId="0" borderId="0" xfId="0" applyFont="1" applyAlignment="1">
      <alignment horizontal="center"/>
    </xf>
    <xf numFmtId="0" fontId="41" fillId="0" borderId="10" xfId="0" applyFont="1" applyBorder="1" applyAlignment="1">
      <alignment vertical="center" wrapText="1"/>
    </xf>
    <xf numFmtId="49" fontId="39" fillId="0" borderId="10" xfId="0" applyNumberFormat="1" applyFont="1" applyBorder="1" applyAlignment="1">
      <alignment/>
    </xf>
    <xf numFmtId="173" fontId="41" fillId="0" borderId="10" xfId="0" applyNumberFormat="1" applyFont="1" applyBorder="1" applyAlignment="1">
      <alignment wrapText="1"/>
    </xf>
    <xf numFmtId="0" fontId="40" fillId="0" borderId="10" xfId="0" applyFont="1" applyBorder="1" applyAlignment="1">
      <alignment/>
    </xf>
    <xf numFmtId="173" fontId="41" fillId="0" borderId="10" xfId="0" applyNumberFormat="1" applyFont="1" applyBorder="1" applyAlignment="1">
      <alignment vertical="center" wrapText="1"/>
    </xf>
    <xf numFmtId="4" fontId="42" fillId="0" borderId="10" xfId="0" applyNumberFormat="1" applyFont="1" applyFill="1" applyBorder="1" applyAlignment="1">
      <alignment/>
    </xf>
    <xf numFmtId="176" fontId="42" fillId="0" borderId="10" xfId="0" applyNumberFormat="1" applyFont="1" applyFill="1" applyBorder="1" applyAlignment="1">
      <alignment/>
    </xf>
    <xf numFmtId="4" fontId="42" fillId="0" borderId="10" xfId="0" applyNumberFormat="1" applyFont="1" applyFill="1" applyBorder="1" applyAlignment="1">
      <alignment wrapText="1"/>
    </xf>
    <xf numFmtId="0" fontId="41" fillId="0" borderId="0" xfId="0" applyFont="1" applyFill="1" applyAlignment="1">
      <alignment horizont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4" fontId="41" fillId="0" borderId="10" xfId="0" applyNumberFormat="1" applyFont="1" applyFill="1" applyBorder="1" applyAlignment="1">
      <alignment vertical="center" wrapText="1"/>
    </xf>
    <xf numFmtId="49" fontId="39" fillId="0" borderId="10" xfId="0" applyNumberFormat="1" applyFont="1" applyBorder="1" applyAlignment="1">
      <alignment horizontal="center" vertical="center"/>
    </xf>
    <xf numFmtId="4" fontId="41" fillId="0" borderId="10" xfId="0" applyNumberFormat="1" applyFont="1" applyFill="1" applyBorder="1" applyAlignment="1">
      <alignment vertical="center"/>
    </xf>
    <xf numFmtId="176" fontId="41" fillId="0" borderId="10" xfId="0" applyNumberFormat="1" applyFont="1" applyFill="1" applyBorder="1" applyAlignment="1">
      <alignment vertical="center"/>
    </xf>
    <xf numFmtId="176" fontId="41" fillId="0" borderId="10" xfId="0" applyNumberFormat="1" applyFont="1" applyBorder="1" applyAlignment="1">
      <alignment vertical="center"/>
    </xf>
    <xf numFmtId="0" fontId="41" fillId="0"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 fontId="39" fillId="0" borderId="0" xfId="0" applyNumberFormat="1" applyFont="1" applyAlignment="1">
      <alignment/>
    </xf>
    <xf numFmtId="4" fontId="41" fillId="0" borderId="10" xfId="0" applyNumberFormat="1" applyFont="1" applyFill="1" applyBorder="1" applyAlignment="1">
      <alignment horizontal="right" vertical="center"/>
    </xf>
    <xf numFmtId="176" fontId="41" fillId="0" borderId="10" xfId="0" applyNumberFormat="1" applyFont="1" applyFill="1" applyBorder="1" applyAlignment="1">
      <alignment horizontal="right" vertical="center"/>
    </xf>
    <xf numFmtId="176" fontId="42" fillId="0" borderId="10" xfId="0" applyNumberFormat="1" applyFont="1" applyFill="1" applyBorder="1" applyAlignment="1">
      <alignment horizontal="right" vertical="center"/>
    </xf>
    <xf numFmtId="4" fontId="42" fillId="0" borderId="10" xfId="0" applyNumberFormat="1" applyFont="1" applyFill="1" applyBorder="1" applyAlignment="1">
      <alignment horizontal="right" vertical="center"/>
    </xf>
    <xf numFmtId="0" fontId="41" fillId="0" borderId="10" xfId="0" applyFont="1" applyFill="1" applyBorder="1" applyAlignment="1">
      <alignment vertical="center" wrapText="1"/>
    </xf>
    <xf numFmtId="173" fontId="41" fillId="0" borderId="10" xfId="0" applyNumberFormat="1" applyFont="1" applyBorder="1" applyAlignment="1">
      <alignment horizontal="left" vertical="top" wrapText="1"/>
    </xf>
    <xf numFmtId="0" fontId="39" fillId="0" borderId="0" xfId="0" applyFont="1" applyAlignment="1">
      <alignment vertical="top" wrapText="1"/>
    </xf>
    <xf numFmtId="176" fontId="42" fillId="0" borderId="10" xfId="0" applyNumberFormat="1" applyFont="1" applyFill="1" applyBorder="1" applyAlignment="1">
      <alignment vertical="center"/>
    </xf>
    <xf numFmtId="0" fontId="39" fillId="0" borderId="0" xfId="0" applyFont="1" applyFill="1" applyAlignment="1">
      <alignment/>
    </xf>
    <xf numFmtId="0" fontId="39" fillId="0" borderId="0" xfId="0" applyFont="1" applyFill="1" applyAlignment="1">
      <alignment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41" fillId="0" borderId="10" xfId="0" applyFont="1" applyBorder="1" applyAlignment="1">
      <alignment wrapText="1"/>
    </xf>
    <xf numFmtId="0" fontId="41" fillId="0" borderId="0" xfId="0" applyFont="1" applyFill="1" applyAlignment="1">
      <alignment wrapText="1"/>
    </xf>
    <xf numFmtId="0" fontId="41" fillId="0" borderId="10" xfId="0" applyFont="1" applyFill="1" applyBorder="1" applyAlignment="1">
      <alignment wrapText="1"/>
    </xf>
    <xf numFmtId="176" fontId="41"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2" fillId="0" borderId="10" xfId="0" applyFont="1" applyFill="1" applyBorder="1" applyAlignment="1">
      <alignment horizontal="left" vertical="center" wrapText="1" shrinkToFit="1"/>
    </xf>
    <xf numFmtId="49" fontId="39" fillId="7" borderId="10" xfId="0" applyNumberFormat="1" applyFont="1" applyFill="1" applyBorder="1" applyAlignment="1">
      <alignment horizontal="center" vertical="center"/>
    </xf>
    <xf numFmtId="0" fontId="42" fillId="0" borderId="13" xfId="0" applyFont="1" applyFill="1" applyBorder="1" applyAlignment="1">
      <alignment horizontal="center"/>
    </xf>
    <xf numFmtId="0" fontId="41" fillId="0" borderId="12"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5" xfId="0" applyFont="1" applyBorder="1" applyAlignment="1">
      <alignment horizontal="center"/>
    </xf>
    <xf numFmtId="0" fontId="41" fillId="0" borderId="16" xfId="0" applyFont="1" applyBorder="1" applyAlignment="1">
      <alignment horizontal="center"/>
    </xf>
    <xf numFmtId="0" fontId="41" fillId="0" borderId="17" xfId="0" applyFont="1" applyBorder="1" applyAlignment="1">
      <alignment horizont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1" fillId="0" borderId="14" xfId="0" applyFont="1" applyBorder="1" applyAlignment="1">
      <alignment horizontal="center" vertical="center"/>
    </xf>
    <xf numFmtId="0" fontId="39" fillId="0" borderId="12" xfId="0" applyFont="1" applyBorder="1" applyAlignment="1">
      <alignment horizontal="center"/>
    </xf>
    <xf numFmtId="0" fontId="39" fillId="0" borderId="11" xfId="0" applyFont="1" applyBorder="1" applyAlignment="1">
      <alignment horizontal="center"/>
    </xf>
    <xf numFmtId="0" fontId="41" fillId="0" borderId="0" xfId="0" applyFont="1" applyFill="1" applyAlignment="1">
      <alignment horizontal="center" wrapText="1"/>
    </xf>
    <xf numFmtId="0" fontId="39" fillId="0" borderId="0" xfId="0" applyFont="1" applyAlignment="1">
      <alignment horizontal="center"/>
    </xf>
    <xf numFmtId="49" fontId="40" fillId="0" borderId="15" xfId="0" applyNumberFormat="1" applyFont="1" applyBorder="1" applyAlignment="1">
      <alignment horizontal="center" wrapText="1"/>
    </xf>
    <xf numFmtId="49" fontId="39" fillId="0" borderId="16" xfId="0" applyNumberFormat="1" applyFont="1" applyBorder="1" applyAlignment="1">
      <alignment horizontal="center" wrapText="1"/>
    </xf>
    <xf numFmtId="49" fontId="39" fillId="0" borderId="17" xfId="0" applyNumberFormat="1" applyFont="1" applyBorder="1" applyAlignment="1">
      <alignment horizontal="center" wrapText="1"/>
    </xf>
    <xf numFmtId="49" fontId="40" fillId="0" borderId="15" xfId="0" applyNumberFormat="1" applyFont="1" applyBorder="1" applyAlignment="1">
      <alignment horizontal="center" vertical="center" wrapText="1"/>
    </xf>
    <xf numFmtId="49" fontId="39" fillId="0" borderId="16" xfId="0" applyNumberFormat="1" applyFont="1" applyBorder="1" applyAlignment="1">
      <alignment horizontal="center" vertical="center" wrapText="1"/>
    </xf>
    <xf numFmtId="49" fontId="39" fillId="0" borderId="17" xfId="0" applyNumberFormat="1" applyFont="1" applyBorder="1" applyAlignment="1">
      <alignment horizontal="center" vertical="center" wrapText="1"/>
    </xf>
    <xf numFmtId="49" fontId="40" fillId="0" borderId="15"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17" xfId="0" applyNumberFormat="1" applyFont="1" applyBorder="1" applyAlignment="1">
      <alignment horizontal="center" vertical="center"/>
    </xf>
    <xf numFmtId="0" fontId="40" fillId="0" borderId="18" xfId="0" applyFont="1" applyBorder="1" applyAlignment="1">
      <alignment horizontal="center"/>
    </xf>
    <xf numFmtId="0" fontId="40" fillId="0" borderId="13" xfId="0" applyFont="1" applyBorder="1" applyAlignment="1">
      <alignment horizontal="center"/>
    </xf>
    <xf numFmtId="0" fontId="40" fillId="0" borderId="19" xfId="0" applyFont="1" applyBorder="1" applyAlignment="1">
      <alignment horizontal="center"/>
    </xf>
    <xf numFmtId="0" fontId="39" fillId="0" borderId="12" xfId="0" applyFont="1" applyFill="1" applyBorder="1" applyAlignment="1">
      <alignment horizontal="center" wrapText="1"/>
    </xf>
    <xf numFmtId="0" fontId="39" fillId="0" borderId="14" xfId="0" applyFont="1" applyFill="1" applyBorder="1" applyAlignment="1">
      <alignment horizontal="center" wrapText="1"/>
    </xf>
    <xf numFmtId="0" fontId="39" fillId="0" borderId="11" xfId="0" applyFont="1" applyFill="1" applyBorder="1" applyAlignment="1">
      <alignment horizontal="center" wrapText="1"/>
    </xf>
    <xf numFmtId="0" fontId="39" fillId="0" borderId="12" xfId="0" applyFont="1" applyBorder="1" applyAlignment="1">
      <alignment horizontal="center" wrapText="1"/>
    </xf>
    <xf numFmtId="0" fontId="39" fillId="0" borderId="14" xfId="0" applyFont="1" applyBorder="1" applyAlignment="1">
      <alignment horizontal="center" wrapText="1"/>
    </xf>
    <xf numFmtId="0" fontId="39" fillId="0" borderId="11" xfId="0" applyFont="1" applyBorder="1" applyAlignment="1">
      <alignment horizontal="center" wrapText="1"/>
    </xf>
    <xf numFmtId="172" fontId="39" fillId="0" borderId="15" xfId="58" applyNumberFormat="1" applyFont="1" applyBorder="1" applyAlignment="1">
      <alignment horizontal="center"/>
    </xf>
    <xf numFmtId="172" fontId="39" fillId="0" borderId="16" xfId="58" applyNumberFormat="1" applyFont="1" applyBorder="1" applyAlignment="1">
      <alignment horizontal="center"/>
    </xf>
    <xf numFmtId="172" fontId="39" fillId="0" borderId="17" xfId="58" applyNumberFormat="1" applyFont="1" applyBorder="1" applyAlignment="1">
      <alignment horizontal="center"/>
    </xf>
    <xf numFmtId="172" fontId="40" fillId="0" borderId="12" xfId="58" applyNumberFormat="1" applyFont="1" applyBorder="1" applyAlignment="1">
      <alignment horizontal="center" wrapText="1"/>
    </xf>
    <xf numFmtId="172" fontId="40" fillId="0" borderId="11" xfId="58" applyNumberFormat="1" applyFont="1" applyBorder="1" applyAlignment="1">
      <alignment horizontal="center" wrapText="1"/>
    </xf>
    <xf numFmtId="43" fontId="39" fillId="0" borderId="15" xfId="58" applyFont="1" applyBorder="1" applyAlignment="1">
      <alignment horizontal="center"/>
    </xf>
    <xf numFmtId="43" fontId="39" fillId="0" borderId="16" xfId="58" applyFont="1" applyBorder="1" applyAlignment="1">
      <alignment horizontal="center"/>
    </xf>
    <xf numFmtId="43" fontId="39" fillId="0" borderId="17" xfId="58"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2"/>
  <sheetViews>
    <sheetView tabSelected="1" view="pageBreakPreview" zoomScale="80" zoomScaleNormal="60" zoomScaleSheetLayoutView="80" zoomScalePageLayoutView="0" workbookViewId="0" topLeftCell="A58">
      <selection activeCell="L60" sqref="L60"/>
    </sheetView>
  </sheetViews>
  <sheetFormatPr defaultColWidth="9.140625" defaultRowHeight="15"/>
  <cols>
    <col min="1" max="1" width="9.140625" style="1" customWidth="1"/>
    <col min="2" max="2" width="37.57421875" style="3" customWidth="1"/>
    <col min="3" max="3" width="11.7109375" style="32" customWidth="1"/>
    <col min="4" max="4" width="15.57421875" style="3" customWidth="1"/>
    <col min="5" max="5" width="19.8515625" style="1" hidden="1" customWidth="1"/>
    <col min="6" max="6" width="11.8515625" style="1" hidden="1" customWidth="1"/>
    <col min="7" max="7" width="14.8515625" style="1" hidden="1" customWidth="1"/>
    <col min="8" max="8" width="15.57421875" style="1" customWidth="1"/>
    <col min="9" max="9" width="15.7109375" style="1" customWidth="1"/>
    <col min="10" max="10" width="15.140625" style="1" customWidth="1"/>
    <col min="11" max="12" width="15.57421875" style="1" customWidth="1"/>
    <col min="13" max="13" width="15.28125" style="1" customWidth="1"/>
    <col min="14" max="14" width="15.57421875" style="1" customWidth="1"/>
    <col min="15" max="15" width="16.28125" style="1" customWidth="1"/>
    <col min="16" max="16" width="16.00390625" style="1" customWidth="1"/>
    <col min="17" max="17" width="27.00390625" style="1" customWidth="1"/>
    <col min="18" max="18" width="15.00390625" style="1" customWidth="1"/>
    <col min="19" max="16384" width="9.140625" style="1" customWidth="1"/>
  </cols>
  <sheetData>
    <row r="1" spans="1:16" ht="40.5" customHeight="1">
      <c r="A1" s="96" t="s">
        <v>91</v>
      </c>
      <c r="B1" s="96"/>
      <c r="C1" s="96"/>
      <c r="D1" s="96"/>
      <c r="E1" s="96"/>
      <c r="F1" s="96"/>
      <c r="G1" s="96"/>
      <c r="H1" s="96"/>
      <c r="I1" s="96"/>
      <c r="J1" s="96"/>
      <c r="K1" s="96"/>
      <c r="L1" s="41"/>
      <c r="M1" s="67"/>
      <c r="N1" s="75"/>
      <c r="O1" s="97" t="s">
        <v>79</v>
      </c>
      <c r="P1" s="97"/>
    </row>
    <row r="2" spans="2:16" ht="18.75">
      <c r="B2" s="78"/>
      <c r="C2" s="78"/>
      <c r="D2" s="78"/>
      <c r="E2" s="78"/>
      <c r="F2" s="78"/>
      <c r="G2" s="78"/>
      <c r="H2" s="78"/>
      <c r="I2" s="78"/>
      <c r="J2" s="78"/>
      <c r="K2" s="78"/>
      <c r="L2" s="78"/>
      <c r="M2" s="78"/>
      <c r="N2" s="78"/>
      <c r="O2" s="78"/>
      <c r="P2" s="78"/>
    </row>
    <row r="3" spans="1:16" ht="31.5" customHeight="1">
      <c r="A3" s="94" t="s">
        <v>37</v>
      </c>
      <c r="B3" s="79" t="s">
        <v>33</v>
      </c>
      <c r="C3" s="82" t="s">
        <v>34</v>
      </c>
      <c r="D3" s="82" t="s">
        <v>35</v>
      </c>
      <c r="E3" s="26"/>
      <c r="F3" s="26"/>
      <c r="G3" s="26"/>
      <c r="H3" s="87" t="s">
        <v>64</v>
      </c>
      <c r="I3" s="88"/>
      <c r="J3" s="88"/>
      <c r="K3" s="88"/>
      <c r="L3" s="88"/>
      <c r="M3" s="88"/>
      <c r="N3" s="88"/>
      <c r="O3" s="89"/>
      <c r="P3" s="85" t="s">
        <v>36</v>
      </c>
    </row>
    <row r="4" spans="1:16" ht="37.5" customHeight="1">
      <c r="A4" s="95"/>
      <c r="B4" s="80"/>
      <c r="C4" s="83"/>
      <c r="D4" s="83"/>
      <c r="E4" s="26"/>
      <c r="F4" s="26"/>
      <c r="G4" s="26"/>
      <c r="H4" s="42" t="s">
        <v>82</v>
      </c>
      <c r="I4" s="85" t="s">
        <v>38</v>
      </c>
      <c r="J4" s="85" t="s">
        <v>39</v>
      </c>
      <c r="K4" s="85" t="s">
        <v>81</v>
      </c>
      <c r="L4" s="42" t="s">
        <v>87</v>
      </c>
      <c r="M4" s="65">
        <v>2020</v>
      </c>
      <c r="N4" s="73">
        <v>2021</v>
      </c>
      <c r="O4" s="85" t="s">
        <v>40</v>
      </c>
      <c r="P4" s="93"/>
    </row>
    <row r="5" spans="2:16" ht="11.25" customHeight="1" hidden="1">
      <c r="B5" s="81"/>
      <c r="C5" s="84"/>
      <c r="D5" s="84"/>
      <c r="E5" s="26"/>
      <c r="F5" s="26"/>
      <c r="G5" s="26"/>
      <c r="H5" s="43"/>
      <c r="I5" s="86"/>
      <c r="J5" s="86"/>
      <c r="K5" s="86"/>
      <c r="L5" s="43"/>
      <c r="M5" s="66"/>
      <c r="N5" s="74"/>
      <c r="O5" s="86"/>
      <c r="P5" s="86"/>
    </row>
    <row r="6" spans="1:16" ht="35.25" customHeight="1">
      <c r="A6" s="101" t="s">
        <v>42</v>
      </c>
      <c r="B6" s="102"/>
      <c r="C6" s="102"/>
      <c r="D6" s="102"/>
      <c r="E6" s="102"/>
      <c r="F6" s="102"/>
      <c r="G6" s="102"/>
      <c r="H6" s="102"/>
      <c r="I6" s="102"/>
      <c r="J6" s="102"/>
      <c r="K6" s="102"/>
      <c r="L6" s="102"/>
      <c r="M6" s="102"/>
      <c r="N6" s="102"/>
      <c r="O6" s="102"/>
      <c r="P6" s="103"/>
    </row>
    <row r="7" spans="1:17" ht="76.5" customHeight="1">
      <c r="A7" s="45" t="s">
        <v>41</v>
      </c>
      <c r="B7" s="53" t="s">
        <v>43</v>
      </c>
      <c r="C7" s="33" t="s">
        <v>122</v>
      </c>
      <c r="D7" s="44" t="s">
        <v>126</v>
      </c>
      <c r="E7" s="31"/>
      <c r="F7" s="31"/>
      <c r="G7" s="31"/>
      <c r="H7" s="47">
        <v>502708.7</v>
      </c>
      <c r="I7" s="47">
        <v>549717.2</v>
      </c>
      <c r="J7" s="47">
        <v>575525.3</v>
      </c>
      <c r="K7" s="48">
        <v>460800.4</v>
      </c>
      <c r="L7" s="48">
        <v>484826.9</v>
      </c>
      <c r="M7" s="48">
        <v>456858</v>
      </c>
      <c r="N7" s="48">
        <v>469488.2</v>
      </c>
      <c r="O7" s="48">
        <f aca="true" t="shared" si="0" ref="O7:O12">H7+I7+J7+K7+L7+M7+N7</f>
        <v>3499924.7</v>
      </c>
      <c r="P7" s="60" t="s">
        <v>125</v>
      </c>
      <c r="Q7" s="63"/>
    </row>
    <row r="8" spans="1:17" ht="96" customHeight="1">
      <c r="A8" s="45" t="s">
        <v>44</v>
      </c>
      <c r="B8" s="53" t="s">
        <v>45</v>
      </c>
      <c r="C8" s="33" t="s">
        <v>122</v>
      </c>
      <c r="D8" s="44" t="s">
        <v>85</v>
      </c>
      <c r="E8" s="31"/>
      <c r="F8" s="31"/>
      <c r="G8" s="31"/>
      <c r="H8" s="47">
        <v>407341.9</v>
      </c>
      <c r="I8" s="47">
        <v>399388.3</v>
      </c>
      <c r="J8" s="47">
        <v>436412.6</v>
      </c>
      <c r="K8" s="48">
        <v>444993.4</v>
      </c>
      <c r="L8" s="48">
        <v>447328.4</v>
      </c>
      <c r="M8" s="48">
        <v>430301.9</v>
      </c>
      <c r="N8" s="48">
        <v>424291.3</v>
      </c>
      <c r="O8" s="48">
        <f t="shared" si="0"/>
        <v>2990057.7999999993</v>
      </c>
      <c r="P8" s="60" t="s">
        <v>125</v>
      </c>
      <c r="Q8" s="64"/>
    </row>
    <row r="9" spans="1:18" ht="92.25" customHeight="1">
      <c r="A9" s="45" t="s">
        <v>46</v>
      </c>
      <c r="B9" s="53" t="s">
        <v>65</v>
      </c>
      <c r="C9" s="33" t="s">
        <v>122</v>
      </c>
      <c r="D9" s="44" t="s">
        <v>85</v>
      </c>
      <c r="E9" s="31"/>
      <c r="F9" s="31"/>
      <c r="G9" s="31"/>
      <c r="H9" s="47">
        <v>225017.6</v>
      </c>
      <c r="I9" s="47">
        <v>236307.4</v>
      </c>
      <c r="J9" s="47">
        <v>256476.1</v>
      </c>
      <c r="K9" s="48">
        <v>273892.5</v>
      </c>
      <c r="L9" s="48">
        <v>286045.7</v>
      </c>
      <c r="M9" s="48">
        <v>280475.8</v>
      </c>
      <c r="N9" s="48">
        <v>292890.3</v>
      </c>
      <c r="O9" s="48">
        <f t="shared" si="0"/>
        <v>1851105.4000000001</v>
      </c>
      <c r="P9" s="60" t="s">
        <v>125</v>
      </c>
      <c r="Q9" s="63"/>
      <c r="R9" s="61"/>
    </row>
    <row r="10" spans="1:17" ht="60" customHeight="1">
      <c r="A10" s="45" t="s">
        <v>47</v>
      </c>
      <c r="B10" s="53" t="s">
        <v>66</v>
      </c>
      <c r="C10" s="33" t="s">
        <v>122</v>
      </c>
      <c r="D10" s="44" t="s">
        <v>85</v>
      </c>
      <c r="E10" s="31"/>
      <c r="F10" s="31"/>
      <c r="G10" s="31"/>
      <c r="H10" s="47">
        <v>8199.4</v>
      </c>
      <c r="I10" s="47">
        <v>8486.8</v>
      </c>
      <c r="J10" s="47">
        <v>8362.2</v>
      </c>
      <c r="K10" s="48">
        <v>10085.2</v>
      </c>
      <c r="L10" s="48">
        <v>11068.9</v>
      </c>
      <c r="M10" s="48">
        <v>11035.6</v>
      </c>
      <c r="N10" s="48">
        <v>11015.9</v>
      </c>
      <c r="O10" s="48">
        <f t="shared" si="0"/>
        <v>68254</v>
      </c>
      <c r="P10" s="60" t="s">
        <v>125</v>
      </c>
      <c r="Q10" s="63"/>
    </row>
    <row r="11" spans="1:17" ht="117.75" customHeight="1">
      <c r="A11" s="45" t="s">
        <v>83</v>
      </c>
      <c r="B11" s="53" t="s">
        <v>84</v>
      </c>
      <c r="C11" s="27" t="s">
        <v>88</v>
      </c>
      <c r="D11" s="44" t="s">
        <v>85</v>
      </c>
      <c r="E11" s="31"/>
      <c r="F11" s="31"/>
      <c r="G11" s="31"/>
      <c r="H11" s="46">
        <v>0</v>
      </c>
      <c r="I11" s="47">
        <v>421.1</v>
      </c>
      <c r="J11" s="47">
        <v>0</v>
      </c>
      <c r="K11" s="48">
        <v>0</v>
      </c>
      <c r="L11" s="48">
        <v>0</v>
      </c>
      <c r="M11" s="48">
        <v>0</v>
      </c>
      <c r="N11" s="48"/>
      <c r="O11" s="48">
        <f t="shared" si="0"/>
        <v>421.1</v>
      </c>
      <c r="P11" s="60" t="s">
        <v>125</v>
      </c>
      <c r="Q11" s="63"/>
    </row>
    <row r="12" spans="1:17" ht="80.25" customHeight="1">
      <c r="A12" s="45" t="s">
        <v>97</v>
      </c>
      <c r="B12" s="53" t="s">
        <v>101</v>
      </c>
      <c r="C12" s="52" t="s">
        <v>123</v>
      </c>
      <c r="D12" s="44" t="s">
        <v>85</v>
      </c>
      <c r="E12" s="31"/>
      <c r="F12" s="31"/>
      <c r="G12" s="31"/>
      <c r="H12" s="46">
        <v>0</v>
      </c>
      <c r="I12" s="47">
        <v>600</v>
      </c>
      <c r="J12" s="47">
        <f>J13+J14</f>
        <v>2312</v>
      </c>
      <c r="K12" s="48">
        <v>1593.1</v>
      </c>
      <c r="L12" s="48">
        <v>0</v>
      </c>
      <c r="M12" s="48">
        <v>0</v>
      </c>
      <c r="N12" s="48"/>
      <c r="O12" s="48">
        <f t="shared" si="0"/>
        <v>4505.1</v>
      </c>
      <c r="P12" s="60" t="s">
        <v>125</v>
      </c>
      <c r="Q12" s="63"/>
    </row>
    <row r="13" spans="1:17" ht="100.5" customHeight="1">
      <c r="A13" s="45" t="s">
        <v>109</v>
      </c>
      <c r="B13" s="53" t="s">
        <v>113</v>
      </c>
      <c r="C13" s="52" t="s">
        <v>90</v>
      </c>
      <c r="D13" s="44" t="s">
        <v>85</v>
      </c>
      <c r="E13" s="31"/>
      <c r="F13" s="31"/>
      <c r="G13" s="31"/>
      <c r="H13" s="47">
        <v>0</v>
      </c>
      <c r="I13" s="56">
        <v>0</v>
      </c>
      <c r="J13" s="47">
        <v>1541.3</v>
      </c>
      <c r="K13" s="48">
        <v>0</v>
      </c>
      <c r="L13" s="48">
        <v>0</v>
      </c>
      <c r="M13" s="48">
        <v>0</v>
      </c>
      <c r="N13" s="48"/>
      <c r="O13" s="48">
        <f aca="true" t="shared" si="1" ref="O13:O23">H13+I13+J13+K13+L13+M13+N13</f>
        <v>1541.3</v>
      </c>
      <c r="P13" s="60" t="s">
        <v>125</v>
      </c>
      <c r="Q13" s="63"/>
    </row>
    <row r="14" spans="1:17" ht="95.25" customHeight="1">
      <c r="A14" s="45" t="s">
        <v>110</v>
      </c>
      <c r="B14" s="53" t="s">
        <v>114</v>
      </c>
      <c r="C14" s="52" t="s">
        <v>137</v>
      </c>
      <c r="D14" s="44" t="s">
        <v>85</v>
      </c>
      <c r="E14" s="31"/>
      <c r="F14" s="31"/>
      <c r="G14" s="31"/>
      <c r="H14" s="47">
        <v>0</v>
      </c>
      <c r="I14" s="56">
        <v>0</v>
      </c>
      <c r="J14" s="47">
        <v>770.7</v>
      </c>
      <c r="K14" s="48">
        <v>1593.1</v>
      </c>
      <c r="L14" s="48">
        <v>0</v>
      </c>
      <c r="M14" s="48">
        <v>0</v>
      </c>
      <c r="N14" s="48"/>
      <c r="O14" s="48">
        <f t="shared" si="1"/>
        <v>2363.8</v>
      </c>
      <c r="P14" s="60" t="s">
        <v>125</v>
      </c>
      <c r="Q14" s="63"/>
    </row>
    <row r="15" spans="1:16" ht="74.25" customHeight="1">
      <c r="A15" s="45" t="s">
        <v>98</v>
      </c>
      <c r="B15" s="53" t="s">
        <v>128</v>
      </c>
      <c r="C15" s="52" t="s">
        <v>124</v>
      </c>
      <c r="D15" s="44" t="s">
        <v>85</v>
      </c>
      <c r="E15" s="31"/>
      <c r="F15" s="31"/>
      <c r="G15" s="31"/>
      <c r="H15" s="47">
        <v>0</v>
      </c>
      <c r="I15" s="47">
        <v>0</v>
      </c>
      <c r="J15" s="47">
        <v>6831.9</v>
      </c>
      <c r="K15" s="48">
        <v>11043.7</v>
      </c>
      <c r="L15" s="48">
        <v>4476.1</v>
      </c>
      <c r="M15" s="48">
        <v>0</v>
      </c>
      <c r="N15" s="48"/>
      <c r="O15" s="48">
        <f t="shared" si="1"/>
        <v>22351.699999999997</v>
      </c>
      <c r="P15" s="60" t="s">
        <v>125</v>
      </c>
    </row>
    <row r="16" spans="1:16" ht="65.25" customHeight="1">
      <c r="A16" s="45" t="s">
        <v>99</v>
      </c>
      <c r="B16" s="53" t="s">
        <v>89</v>
      </c>
      <c r="C16" s="49" t="s">
        <v>90</v>
      </c>
      <c r="D16" s="44" t="s">
        <v>85</v>
      </c>
      <c r="E16" s="31"/>
      <c r="F16" s="31"/>
      <c r="G16" s="31"/>
      <c r="H16" s="47">
        <v>0</v>
      </c>
      <c r="I16" s="47">
        <v>0</v>
      </c>
      <c r="J16" s="47">
        <v>1959.1</v>
      </c>
      <c r="K16" s="48">
        <v>0</v>
      </c>
      <c r="L16" s="48">
        <v>0</v>
      </c>
      <c r="M16" s="48">
        <v>0</v>
      </c>
      <c r="N16" s="48"/>
      <c r="O16" s="48">
        <f t="shared" si="1"/>
        <v>1959.1</v>
      </c>
      <c r="P16" s="60" t="s">
        <v>125</v>
      </c>
    </row>
    <row r="17" spans="1:16" ht="81.75" customHeight="1">
      <c r="A17" s="45" t="s">
        <v>118</v>
      </c>
      <c r="B17" s="53" t="s">
        <v>102</v>
      </c>
      <c r="C17" s="52" t="s">
        <v>136</v>
      </c>
      <c r="D17" s="44" t="s">
        <v>85</v>
      </c>
      <c r="E17" s="31"/>
      <c r="F17" s="31"/>
      <c r="G17" s="31"/>
      <c r="H17" s="47">
        <v>0</v>
      </c>
      <c r="I17" s="47">
        <v>0</v>
      </c>
      <c r="J17" s="47">
        <v>516.7</v>
      </c>
      <c r="K17" s="48">
        <v>2066.7</v>
      </c>
      <c r="L17" s="48"/>
      <c r="M17" s="47"/>
      <c r="N17" s="48"/>
      <c r="O17" s="48">
        <f t="shared" si="1"/>
        <v>2583.3999999999996</v>
      </c>
      <c r="P17" s="60" t="s">
        <v>125</v>
      </c>
    </row>
    <row r="18" spans="1:16" ht="149.25" customHeight="1">
      <c r="A18" s="45" t="s">
        <v>100</v>
      </c>
      <c r="B18" s="53" t="s">
        <v>108</v>
      </c>
      <c r="C18" s="52" t="s">
        <v>136</v>
      </c>
      <c r="D18" s="44" t="s">
        <v>85</v>
      </c>
      <c r="E18" s="31"/>
      <c r="F18" s="31"/>
      <c r="G18" s="31"/>
      <c r="H18" s="47">
        <v>0</v>
      </c>
      <c r="I18" s="47">
        <v>0</v>
      </c>
      <c r="J18" s="47">
        <v>421.1</v>
      </c>
      <c r="K18" s="48">
        <v>0</v>
      </c>
      <c r="L18" s="48"/>
      <c r="M18" s="48"/>
      <c r="N18" s="48"/>
      <c r="O18" s="48">
        <f t="shared" si="1"/>
        <v>421.1</v>
      </c>
      <c r="P18" s="60" t="s">
        <v>125</v>
      </c>
    </row>
    <row r="19" spans="1:16" ht="132.75" customHeight="1">
      <c r="A19" s="45" t="s">
        <v>105</v>
      </c>
      <c r="B19" s="69" t="s">
        <v>129</v>
      </c>
      <c r="C19" s="52" t="s">
        <v>90</v>
      </c>
      <c r="D19" s="44" t="s">
        <v>85</v>
      </c>
      <c r="E19" s="31"/>
      <c r="F19" s="31"/>
      <c r="G19" s="31"/>
      <c r="H19" s="47">
        <v>0</v>
      </c>
      <c r="I19" s="47">
        <v>0</v>
      </c>
      <c r="J19" s="47">
        <v>52.7</v>
      </c>
      <c r="K19" s="48">
        <v>157.9</v>
      </c>
      <c r="L19" s="48"/>
      <c r="M19" s="48">
        <v>0</v>
      </c>
      <c r="N19" s="48"/>
      <c r="O19" s="48">
        <f t="shared" si="1"/>
        <v>210.60000000000002</v>
      </c>
      <c r="P19" s="60" t="s">
        <v>125</v>
      </c>
    </row>
    <row r="20" spans="1:16" ht="57" customHeight="1">
      <c r="A20" s="45" t="s">
        <v>120</v>
      </c>
      <c r="B20" s="68" t="s">
        <v>127</v>
      </c>
      <c r="C20" s="52" t="s">
        <v>138</v>
      </c>
      <c r="D20" s="44" t="s">
        <v>85</v>
      </c>
      <c r="E20" s="31"/>
      <c r="F20" s="31"/>
      <c r="G20" s="31"/>
      <c r="H20" s="47">
        <v>0</v>
      </c>
      <c r="I20" s="47">
        <v>0</v>
      </c>
      <c r="J20" s="47">
        <v>0</v>
      </c>
      <c r="K20" s="48">
        <v>148906.3</v>
      </c>
      <c r="L20" s="47">
        <v>169266.4</v>
      </c>
      <c r="M20" s="47">
        <v>169475</v>
      </c>
      <c r="N20" s="48">
        <v>169475</v>
      </c>
      <c r="O20" s="48">
        <f t="shared" si="1"/>
        <v>657122.7</v>
      </c>
      <c r="P20" s="60" t="s">
        <v>125</v>
      </c>
    </row>
    <row r="21" spans="1:16" ht="149.25" customHeight="1">
      <c r="A21" s="45" t="s">
        <v>121</v>
      </c>
      <c r="B21" s="70" t="s">
        <v>135</v>
      </c>
      <c r="C21" s="49" t="s">
        <v>117</v>
      </c>
      <c r="D21" s="44" t="s">
        <v>85</v>
      </c>
      <c r="E21" s="31"/>
      <c r="F21" s="31"/>
      <c r="G21" s="31"/>
      <c r="H21" s="47">
        <v>0</v>
      </c>
      <c r="I21" s="47">
        <v>0</v>
      </c>
      <c r="J21" s="47">
        <v>0</v>
      </c>
      <c r="K21" s="48">
        <v>10000</v>
      </c>
      <c r="L21" s="48">
        <v>10000</v>
      </c>
      <c r="M21" s="48">
        <v>0</v>
      </c>
      <c r="N21" s="48"/>
      <c r="O21" s="48">
        <f t="shared" si="1"/>
        <v>20000</v>
      </c>
      <c r="P21" s="60" t="s">
        <v>125</v>
      </c>
    </row>
    <row r="22" spans="1:16" ht="209.25" customHeight="1">
      <c r="A22" s="45" t="s">
        <v>134</v>
      </c>
      <c r="B22" s="68" t="s">
        <v>161</v>
      </c>
      <c r="C22" s="49" t="s">
        <v>117</v>
      </c>
      <c r="D22" s="44" t="s">
        <v>85</v>
      </c>
      <c r="E22" s="31"/>
      <c r="F22" s="31"/>
      <c r="G22" s="31"/>
      <c r="H22" s="47">
        <v>0</v>
      </c>
      <c r="I22" s="47">
        <v>0</v>
      </c>
      <c r="J22" s="47">
        <v>0</v>
      </c>
      <c r="K22" s="48">
        <v>19777.2</v>
      </c>
      <c r="L22" s="48">
        <v>19000</v>
      </c>
      <c r="M22" s="48">
        <v>0</v>
      </c>
      <c r="N22" s="48"/>
      <c r="O22" s="48">
        <f t="shared" si="1"/>
        <v>38777.2</v>
      </c>
      <c r="P22" s="60" t="s">
        <v>125</v>
      </c>
    </row>
    <row r="23" spans="1:16" ht="115.5" customHeight="1">
      <c r="A23" s="45" t="s">
        <v>144</v>
      </c>
      <c r="B23" s="68" t="s">
        <v>145</v>
      </c>
      <c r="C23" s="49" t="s">
        <v>117</v>
      </c>
      <c r="D23" s="44" t="s">
        <v>85</v>
      </c>
      <c r="E23" s="31"/>
      <c r="F23" s="31"/>
      <c r="G23" s="31"/>
      <c r="H23" s="47"/>
      <c r="I23" s="47"/>
      <c r="J23" s="47"/>
      <c r="K23" s="71">
        <v>285.6</v>
      </c>
      <c r="L23" s="48"/>
      <c r="M23" s="48"/>
      <c r="N23" s="48"/>
      <c r="O23" s="48">
        <f t="shared" si="1"/>
        <v>285.6</v>
      </c>
      <c r="P23" s="60" t="s">
        <v>125</v>
      </c>
    </row>
    <row r="24" spans="1:16" ht="25.5" customHeight="1">
      <c r="A24" s="34"/>
      <c r="B24" s="29" t="s">
        <v>153</v>
      </c>
      <c r="C24" s="29"/>
      <c r="D24" s="38"/>
      <c r="E24" s="38"/>
      <c r="F24" s="38"/>
      <c r="G24" s="38"/>
      <c r="H24" s="39">
        <f>H7+H8+H9+H10+H11+H15+H16+H12+H17</f>
        <v>1143267.6</v>
      </c>
      <c r="I24" s="39">
        <f>I7+I8+I9+I10+I11+I15+I16+I12+I17</f>
        <v>1194920.8</v>
      </c>
      <c r="J24" s="39">
        <f>J7+J8+J9+J10+J11+J15+J16+J12+J17+J18+J19</f>
        <v>1288869.7</v>
      </c>
      <c r="K24" s="39">
        <f>K7+K8+K9+K10+K11+K15+K16+K12+K17+K18+K19+K20+K21+K22+K23</f>
        <v>1383602</v>
      </c>
      <c r="L24" s="39">
        <f>L7+L8+L9+L10+L11+L15+L16+L12+L17+L18+L19+L20+L21+L22+L23</f>
        <v>1432012.4</v>
      </c>
      <c r="M24" s="39">
        <f>M7+M8+M9+M10+M11+M15+M16+M12+M17+M18+M19+M20+M21+M22+M23</f>
        <v>1348146.3</v>
      </c>
      <c r="N24" s="39">
        <f>N7+N8+N9+N10+N11+N15+N16+N12+N17+N18+N19+N20+N21+N22+N23</f>
        <v>1367160.7</v>
      </c>
      <c r="O24" s="39">
        <f>O7+O8+O9+O10+O11+O15+O16+O12+O17+O18+O19+O20+O21+O22+O23</f>
        <v>9157979.499999996</v>
      </c>
      <c r="P24" s="28"/>
    </row>
    <row r="25" spans="1:16" ht="43.5" customHeight="1">
      <c r="A25" s="101" t="s">
        <v>48</v>
      </c>
      <c r="B25" s="102"/>
      <c r="C25" s="102"/>
      <c r="D25" s="102"/>
      <c r="E25" s="102"/>
      <c r="F25" s="102"/>
      <c r="G25" s="102"/>
      <c r="H25" s="102"/>
      <c r="I25" s="102"/>
      <c r="J25" s="102"/>
      <c r="K25" s="102"/>
      <c r="L25" s="102"/>
      <c r="M25" s="102"/>
      <c r="N25" s="102"/>
      <c r="O25" s="102"/>
      <c r="P25" s="103"/>
    </row>
    <row r="26" spans="1:16" ht="129.75" customHeight="1">
      <c r="A26" s="45" t="s">
        <v>49</v>
      </c>
      <c r="B26" s="52" t="s">
        <v>68</v>
      </c>
      <c r="C26" s="52" t="s">
        <v>122</v>
      </c>
      <c r="D26" s="44" t="s">
        <v>85</v>
      </c>
      <c r="E26" s="31"/>
      <c r="F26" s="31"/>
      <c r="G26" s="31"/>
      <c r="H26" s="46">
        <v>24664.9</v>
      </c>
      <c r="I26" s="47">
        <v>25536.8</v>
      </c>
      <c r="J26" s="47">
        <v>25035.7</v>
      </c>
      <c r="K26" s="48">
        <v>24876.1</v>
      </c>
      <c r="L26" s="47">
        <v>24147.7</v>
      </c>
      <c r="M26" s="47">
        <v>24283.6</v>
      </c>
      <c r="N26" s="47">
        <v>24779.5</v>
      </c>
      <c r="O26" s="48">
        <f>H26+I26+J26+K26+L26+M26+N26</f>
        <v>173324.3</v>
      </c>
      <c r="P26" s="37" t="s">
        <v>32</v>
      </c>
    </row>
    <row r="27" spans="1:16" ht="136.5" customHeight="1">
      <c r="A27" s="45" t="s">
        <v>50</v>
      </c>
      <c r="B27" s="52" t="s">
        <v>69</v>
      </c>
      <c r="C27" s="52" t="s">
        <v>122</v>
      </c>
      <c r="D27" s="44" t="s">
        <v>85</v>
      </c>
      <c r="E27" s="31"/>
      <c r="F27" s="31"/>
      <c r="G27" s="31"/>
      <c r="H27" s="46">
        <v>864.2</v>
      </c>
      <c r="I27" s="47">
        <v>925.3</v>
      </c>
      <c r="J27" s="47">
        <v>993.8</v>
      </c>
      <c r="K27" s="48">
        <v>943.8</v>
      </c>
      <c r="L27" s="48">
        <v>966.9</v>
      </c>
      <c r="M27" s="47">
        <v>1056</v>
      </c>
      <c r="N27" s="47">
        <v>1068.2</v>
      </c>
      <c r="O27" s="48">
        <f>H27+I27+J27+K27+L27+M27+N27</f>
        <v>6818.2</v>
      </c>
      <c r="P27" s="37" t="s">
        <v>32</v>
      </c>
    </row>
    <row r="28" spans="1:16" ht="79.5" customHeight="1">
      <c r="A28" s="45" t="s">
        <v>67</v>
      </c>
      <c r="B28" s="52" t="s">
        <v>70</v>
      </c>
      <c r="C28" s="52" t="s">
        <v>122</v>
      </c>
      <c r="D28" s="44" t="s">
        <v>85</v>
      </c>
      <c r="E28" s="31"/>
      <c r="F28" s="31"/>
      <c r="G28" s="31"/>
      <c r="H28" s="46">
        <v>43194.2</v>
      </c>
      <c r="I28" s="47">
        <v>32554.5</v>
      </c>
      <c r="J28" s="47">
        <v>26051.3</v>
      </c>
      <c r="K28" s="48">
        <v>26019</v>
      </c>
      <c r="L28" s="48">
        <v>26543.8</v>
      </c>
      <c r="M28" s="48">
        <v>27273.7</v>
      </c>
      <c r="N28" s="48">
        <v>28170.6</v>
      </c>
      <c r="O28" s="48">
        <f>H28+I28+J28+K28+L28+M28+N28</f>
        <v>209807.1</v>
      </c>
      <c r="P28" s="37" t="s">
        <v>32</v>
      </c>
    </row>
    <row r="29" spans="1:16" ht="25.5" customHeight="1">
      <c r="A29" s="34"/>
      <c r="B29" s="29" t="s">
        <v>153</v>
      </c>
      <c r="C29" s="29"/>
      <c r="D29" s="38"/>
      <c r="E29" s="38"/>
      <c r="F29" s="38"/>
      <c r="G29" s="38"/>
      <c r="H29" s="38">
        <f aca="true" t="shared" si="2" ref="H29:O29">H26+H27+H28</f>
        <v>68723.3</v>
      </c>
      <c r="I29" s="39">
        <f t="shared" si="2"/>
        <v>59016.6</v>
      </c>
      <c r="J29" s="39">
        <f t="shared" si="2"/>
        <v>52080.8</v>
      </c>
      <c r="K29" s="39">
        <f t="shared" si="2"/>
        <v>51838.899999999994</v>
      </c>
      <c r="L29" s="39">
        <f t="shared" si="2"/>
        <v>51658.4</v>
      </c>
      <c r="M29" s="39">
        <f t="shared" si="2"/>
        <v>52613.3</v>
      </c>
      <c r="N29" s="39">
        <f t="shared" si="2"/>
        <v>54018.3</v>
      </c>
      <c r="O29" s="39">
        <f t="shared" si="2"/>
        <v>389949.6</v>
      </c>
      <c r="P29" s="28"/>
    </row>
    <row r="30" spans="1:16" ht="25.5" customHeight="1">
      <c r="A30" s="104" t="s">
        <v>51</v>
      </c>
      <c r="B30" s="105"/>
      <c r="C30" s="105"/>
      <c r="D30" s="105"/>
      <c r="E30" s="105"/>
      <c r="F30" s="105"/>
      <c r="G30" s="105"/>
      <c r="H30" s="105"/>
      <c r="I30" s="105"/>
      <c r="J30" s="105"/>
      <c r="K30" s="105"/>
      <c r="L30" s="105"/>
      <c r="M30" s="105"/>
      <c r="N30" s="105"/>
      <c r="O30" s="105"/>
      <c r="P30" s="106"/>
    </row>
    <row r="31" spans="1:16" ht="68.25" customHeight="1">
      <c r="A31" s="45" t="s">
        <v>52</v>
      </c>
      <c r="B31" s="52" t="s">
        <v>164</v>
      </c>
      <c r="C31" s="52" t="s">
        <v>122</v>
      </c>
      <c r="D31" s="44" t="s">
        <v>85</v>
      </c>
      <c r="E31" s="31"/>
      <c r="F31" s="31"/>
      <c r="G31" s="31"/>
      <c r="H31" s="46">
        <v>6476.2</v>
      </c>
      <c r="I31" s="47">
        <v>6458.4</v>
      </c>
      <c r="J31" s="47">
        <v>5252.9</v>
      </c>
      <c r="K31" s="48">
        <v>3101.7</v>
      </c>
      <c r="L31" s="48">
        <v>3241.5</v>
      </c>
      <c r="M31" s="48">
        <v>3241.5</v>
      </c>
      <c r="N31" s="48">
        <v>3241.5</v>
      </c>
      <c r="O31" s="48">
        <f>H31+I31+J31+K31+L31+M31+N31</f>
        <v>31013.7</v>
      </c>
      <c r="P31" s="60" t="s">
        <v>125</v>
      </c>
    </row>
    <row r="32" spans="1:16" ht="25.5" customHeight="1">
      <c r="A32" s="34"/>
      <c r="B32" s="29" t="s">
        <v>153</v>
      </c>
      <c r="C32" s="29"/>
      <c r="D32" s="38"/>
      <c r="E32" s="38"/>
      <c r="F32" s="38"/>
      <c r="G32" s="38"/>
      <c r="H32" s="38">
        <f aca="true" t="shared" si="3" ref="H32:O32">H31</f>
        <v>6476.2</v>
      </c>
      <c r="I32" s="39">
        <f t="shared" si="3"/>
        <v>6458.4</v>
      </c>
      <c r="J32" s="39">
        <f t="shared" si="3"/>
        <v>5252.9</v>
      </c>
      <c r="K32" s="39">
        <f t="shared" si="3"/>
        <v>3101.7</v>
      </c>
      <c r="L32" s="39">
        <f t="shared" si="3"/>
        <v>3241.5</v>
      </c>
      <c r="M32" s="39">
        <f t="shared" si="3"/>
        <v>3241.5</v>
      </c>
      <c r="N32" s="39">
        <f t="shared" si="3"/>
        <v>3241.5</v>
      </c>
      <c r="O32" s="39">
        <f t="shared" si="3"/>
        <v>31013.7</v>
      </c>
      <c r="P32" s="28"/>
    </row>
    <row r="33" spans="1:16" ht="33" customHeight="1">
      <c r="A33" s="98" t="s">
        <v>163</v>
      </c>
      <c r="B33" s="99"/>
      <c r="C33" s="99"/>
      <c r="D33" s="99"/>
      <c r="E33" s="99"/>
      <c r="F33" s="99"/>
      <c r="G33" s="99"/>
      <c r="H33" s="99"/>
      <c r="I33" s="99"/>
      <c r="J33" s="99"/>
      <c r="K33" s="99"/>
      <c r="L33" s="99"/>
      <c r="M33" s="99"/>
      <c r="N33" s="99"/>
      <c r="O33" s="99"/>
      <c r="P33" s="100"/>
    </row>
    <row r="34" spans="1:16" ht="185.25" customHeight="1">
      <c r="A34" s="45" t="s">
        <v>54</v>
      </c>
      <c r="B34" s="53" t="s">
        <v>71</v>
      </c>
      <c r="C34" s="52" t="s">
        <v>122</v>
      </c>
      <c r="D34" s="44" t="s">
        <v>85</v>
      </c>
      <c r="E34" s="31"/>
      <c r="F34" s="31"/>
      <c r="G34" s="31"/>
      <c r="H34" s="47">
        <v>1430468.8</v>
      </c>
      <c r="I34" s="47">
        <v>1767760.4</v>
      </c>
      <c r="J34" s="47">
        <v>1684329.7</v>
      </c>
      <c r="K34" s="48">
        <v>1878551.4</v>
      </c>
      <c r="L34" s="48">
        <v>1229995.3</v>
      </c>
      <c r="M34" s="48">
        <v>1507614.2</v>
      </c>
      <c r="N34" s="48">
        <v>1557894.9</v>
      </c>
      <c r="O34" s="48">
        <f>H34+I34+J34+K34+L34+M34+N34</f>
        <v>11056614.700000001</v>
      </c>
      <c r="P34" s="60" t="s">
        <v>125</v>
      </c>
    </row>
    <row r="35" spans="1:16" ht="270" customHeight="1">
      <c r="A35" s="45" t="s">
        <v>55</v>
      </c>
      <c r="B35" s="53" t="s">
        <v>77</v>
      </c>
      <c r="C35" s="52" t="s">
        <v>122</v>
      </c>
      <c r="D35" s="44" t="s">
        <v>85</v>
      </c>
      <c r="E35" s="31"/>
      <c r="F35" s="31"/>
      <c r="G35" s="31"/>
      <c r="H35" s="47">
        <v>1909622.4</v>
      </c>
      <c r="I35" s="47">
        <v>2220303.3</v>
      </c>
      <c r="J35" s="47">
        <v>2213608.9</v>
      </c>
      <c r="K35" s="48">
        <v>2396816.4</v>
      </c>
      <c r="L35" s="48">
        <v>1630705.4</v>
      </c>
      <c r="M35" s="48">
        <v>1933549.4</v>
      </c>
      <c r="N35" s="48">
        <v>2009623</v>
      </c>
      <c r="O35" s="48">
        <f>H35+I35+J35+K35+L35+M35+N35</f>
        <v>14314228.8</v>
      </c>
      <c r="P35" s="60" t="s">
        <v>125</v>
      </c>
    </row>
    <row r="36" spans="1:16" ht="346.5" customHeight="1">
      <c r="A36" s="45" t="s">
        <v>56</v>
      </c>
      <c r="B36" s="53" t="s">
        <v>78</v>
      </c>
      <c r="C36" s="52" t="s">
        <v>122</v>
      </c>
      <c r="D36" s="44" t="s">
        <v>85</v>
      </c>
      <c r="E36" s="31"/>
      <c r="F36" s="31"/>
      <c r="G36" s="31"/>
      <c r="H36" s="46">
        <v>116.9</v>
      </c>
      <c r="I36" s="47">
        <v>143.8</v>
      </c>
      <c r="J36" s="47">
        <v>273.1</v>
      </c>
      <c r="K36" s="48">
        <v>326.4</v>
      </c>
      <c r="L36" s="48">
        <v>468.6</v>
      </c>
      <c r="M36" s="48">
        <v>468.6</v>
      </c>
      <c r="N36" s="48">
        <v>468.6</v>
      </c>
      <c r="O36" s="48">
        <f>H36+I36+J36+K36+L36+M36+N36</f>
        <v>2266</v>
      </c>
      <c r="P36" s="60" t="s">
        <v>125</v>
      </c>
    </row>
    <row r="37" spans="1:16" ht="339.75" customHeight="1">
      <c r="A37" s="45" t="s">
        <v>57</v>
      </c>
      <c r="B37" s="53" t="s">
        <v>72</v>
      </c>
      <c r="C37" s="52" t="s">
        <v>122</v>
      </c>
      <c r="D37" s="44" t="s">
        <v>85</v>
      </c>
      <c r="E37" s="31"/>
      <c r="F37" s="31"/>
      <c r="G37" s="31"/>
      <c r="H37" s="46">
        <v>2613.7</v>
      </c>
      <c r="I37" s="47">
        <v>2917.6</v>
      </c>
      <c r="J37" s="47">
        <v>3651.2</v>
      </c>
      <c r="K37" s="48">
        <v>3380.1</v>
      </c>
      <c r="L37" s="48">
        <v>6000</v>
      </c>
      <c r="M37" s="48">
        <v>6000</v>
      </c>
      <c r="N37" s="48">
        <v>6000</v>
      </c>
      <c r="O37" s="48">
        <f aca="true" t="shared" si="4" ref="O37:O56">H37+I37+J37+K37+L37+M37+N37</f>
        <v>30562.6</v>
      </c>
      <c r="P37" s="60" t="s">
        <v>125</v>
      </c>
    </row>
    <row r="38" spans="1:16" ht="177.75" customHeight="1">
      <c r="A38" s="45" t="s">
        <v>58</v>
      </c>
      <c r="B38" s="53" t="s">
        <v>73</v>
      </c>
      <c r="C38" s="52" t="s">
        <v>122</v>
      </c>
      <c r="D38" s="44" t="s">
        <v>85</v>
      </c>
      <c r="E38" s="31"/>
      <c r="F38" s="31"/>
      <c r="G38" s="31"/>
      <c r="H38" s="46">
        <v>8530.6</v>
      </c>
      <c r="I38" s="47">
        <v>8342</v>
      </c>
      <c r="J38" s="47">
        <v>7875.8</v>
      </c>
      <c r="K38" s="48">
        <v>8049.8</v>
      </c>
      <c r="L38" s="48">
        <v>10299.7</v>
      </c>
      <c r="M38" s="48">
        <v>10299.7</v>
      </c>
      <c r="N38" s="48">
        <v>10299.7</v>
      </c>
      <c r="O38" s="48">
        <f t="shared" si="4"/>
        <v>63697.29999999999</v>
      </c>
      <c r="P38" s="60" t="s">
        <v>125</v>
      </c>
    </row>
    <row r="39" spans="1:16" ht="273" customHeight="1">
      <c r="A39" s="45" t="s">
        <v>59</v>
      </c>
      <c r="B39" s="53" t="s">
        <v>74</v>
      </c>
      <c r="C39" s="52" t="s">
        <v>122</v>
      </c>
      <c r="D39" s="44" t="s">
        <v>85</v>
      </c>
      <c r="E39" s="31"/>
      <c r="F39" s="31"/>
      <c r="G39" s="31"/>
      <c r="H39" s="46">
        <v>6407.8</v>
      </c>
      <c r="I39" s="47">
        <v>6826.9</v>
      </c>
      <c r="J39" s="47">
        <v>8955.2</v>
      </c>
      <c r="K39" s="48">
        <v>8183.2</v>
      </c>
      <c r="L39" s="47">
        <v>7128</v>
      </c>
      <c r="M39" s="48">
        <v>10725.5</v>
      </c>
      <c r="N39" s="48">
        <v>11691.9</v>
      </c>
      <c r="O39" s="48">
        <f t="shared" si="4"/>
        <v>59918.50000000001</v>
      </c>
      <c r="P39" s="60" t="s">
        <v>125</v>
      </c>
    </row>
    <row r="40" spans="1:16" ht="168" customHeight="1">
      <c r="A40" s="45" t="s">
        <v>60</v>
      </c>
      <c r="B40" s="53" t="s">
        <v>150</v>
      </c>
      <c r="C40" s="52" t="s">
        <v>122</v>
      </c>
      <c r="D40" s="44" t="s">
        <v>85</v>
      </c>
      <c r="E40" s="31"/>
      <c r="F40" s="31"/>
      <c r="G40" s="31"/>
      <c r="H40" s="46">
        <v>3986.5</v>
      </c>
      <c r="I40" s="47">
        <v>3212</v>
      </c>
      <c r="J40" s="47">
        <v>3450.6</v>
      </c>
      <c r="K40" s="48">
        <v>3868.8</v>
      </c>
      <c r="L40" s="48">
        <v>4766.4</v>
      </c>
      <c r="M40" s="48">
        <v>4903.2</v>
      </c>
      <c r="N40" s="48">
        <v>4881.6</v>
      </c>
      <c r="O40" s="48">
        <f t="shared" si="4"/>
        <v>29069.100000000006</v>
      </c>
      <c r="P40" s="60" t="s">
        <v>125</v>
      </c>
    </row>
    <row r="41" spans="1:16" ht="284.25" customHeight="1">
      <c r="A41" s="45" t="s">
        <v>61</v>
      </c>
      <c r="B41" s="53" t="s">
        <v>75</v>
      </c>
      <c r="C41" s="52" t="s">
        <v>122</v>
      </c>
      <c r="D41" s="44" t="s">
        <v>85</v>
      </c>
      <c r="E41" s="31"/>
      <c r="F41" s="31"/>
      <c r="G41" s="31"/>
      <c r="H41" s="46">
        <v>92760.5</v>
      </c>
      <c r="I41" s="47">
        <v>136225.6</v>
      </c>
      <c r="J41" s="47">
        <v>153780</v>
      </c>
      <c r="K41" s="48">
        <v>176935.2</v>
      </c>
      <c r="L41" s="48">
        <v>170370.3</v>
      </c>
      <c r="M41" s="48">
        <v>165422.7</v>
      </c>
      <c r="N41" s="48">
        <v>162317.7</v>
      </c>
      <c r="O41" s="48">
        <f t="shared" si="4"/>
        <v>1057812</v>
      </c>
      <c r="P41" s="60" t="s">
        <v>125</v>
      </c>
    </row>
    <row r="42" spans="1:16" ht="204.75" customHeight="1">
      <c r="A42" s="45" t="s">
        <v>62</v>
      </c>
      <c r="B42" s="53" t="s">
        <v>140</v>
      </c>
      <c r="C42" s="52" t="s">
        <v>122</v>
      </c>
      <c r="D42" s="44" t="s">
        <v>85</v>
      </c>
      <c r="E42" s="31"/>
      <c r="F42" s="31"/>
      <c r="G42" s="31"/>
      <c r="H42" s="46">
        <v>10863.8</v>
      </c>
      <c r="I42" s="47">
        <v>11531.8</v>
      </c>
      <c r="J42" s="47">
        <v>12651.1</v>
      </c>
      <c r="K42" s="48">
        <v>13226.4</v>
      </c>
      <c r="L42" s="48">
        <v>19530.1</v>
      </c>
      <c r="M42" s="48">
        <v>20274.1</v>
      </c>
      <c r="N42" s="48">
        <v>21076.8</v>
      </c>
      <c r="O42" s="48">
        <f t="shared" si="4"/>
        <v>109154.09999999999</v>
      </c>
      <c r="P42" s="60" t="s">
        <v>125</v>
      </c>
    </row>
    <row r="43" spans="1:16" ht="270" customHeight="1">
      <c r="A43" s="45" t="s">
        <v>63</v>
      </c>
      <c r="B43" s="53" t="s">
        <v>76</v>
      </c>
      <c r="C43" s="52" t="s">
        <v>122</v>
      </c>
      <c r="D43" s="44" t="s">
        <v>85</v>
      </c>
      <c r="E43" s="31"/>
      <c r="F43" s="31"/>
      <c r="G43" s="31"/>
      <c r="H43" s="46">
        <v>1775.5</v>
      </c>
      <c r="I43" s="47">
        <v>369.3</v>
      </c>
      <c r="J43" s="47">
        <v>2450.6</v>
      </c>
      <c r="K43" s="48">
        <v>2784.2</v>
      </c>
      <c r="L43" s="48">
        <v>3421.2</v>
      </c>
      <c r="M43" s="48">
        <v>3551.7</v>
      </c>
      <c r="N43" s="48">
        <v>3693.5</v>
      </c>
      <c r="O43" s="48">
        <f t="shared" si="4"/>
        <v>18046</v>
      </c>
      <c r="P43" s="60" t="s">
        <v>125</v>
      </c>
    </row>
    <row r="44" spans="1:16" ht="91.5" customHeight="1">
      <c r="A44" s="45" t="s">
        <v>92</v>
      </c>
      <c r="B44" s="53" t="s">
        <v>86</v>
      </c>
      <c r="C44" s="52" t="s">
        <v>88</v>
      </c>
      <c r="D44" s="44" t="s">
        <v>85</v>
      </c>
      <c r="E44" s="31"/>
      <c r="F44" s="31"/>
      <c r="G44" s="31"/>
      <c r="H44" s="46">
        <v>0</v>
      </c>
      <c r="I44" s="47">
        <v>8000</v>
      </c>
      <c r="J44" s="47">
        <v>0</v>
      </c>
      <c r="K44" s="48">
        <v>0</v>
      </c>
      <c r="L44" s="48">
        <v>0</v>
      </c>
      <c r="M44" s="48">
        <v>0</v>
      </c>
      <c r="N44" s="48"/>
      <c r="O44" s="48">
        <f t="shared" si="4"/>
        <v>8000</v>
      </c>
      <c r="P44" s="37" t="s">
        <v>32</v>
      </c>
    </row>
    <row r="45" spans="1:16" ht="94.5" customHeight="1">
      <c r="A45" s="45" t="s">
        <v>93</v>
      </c>
      <c r="B45" s="53" t="s">
        <v>80</v>
      </c>
      <c r="C45" s="52" t="s">
        <v>122</v>
      </c>
      <c r="D45" s="44"/>
      <c r="E45" s="31"/>
      <c r="F45" s="31"/>
      <c r="G45" s="31"/>
      <c r="H45" s="46">
        <v>688.3</v>
      </c>
      <c r="I45" s="47">
        <v>908.2</v>
      </c>
      <c r="J45" s="47">
        <v>1053.4</v>
      </c>
      <c r="K45" s="48">
        <v>1154.7</v>
      </c>
      <c r="L45" s="48">
        <v>1212.5</v>
      </c>
      <c r="M45" s="48">
        <v>1216.3</v>
      </c>
      <c r="N45" s="48">
        <v>1214.3</v>
      </c>
      <c r="O45" s="48">
        <f t="shared" si="4"/>
        <v>7447.700000000001</v>
      </c>
      <c r="P45" s="60" t="s">
        <v>125</v>
      </c>
    </row>
    <row r="46" spans="1:16" ht="95.25" customHeight="1">
      <c r="A46" s="45" t="s">
        <v>94</v>
      </c>
      <c r="B46" s="53" t="s">
        <v>132</v>
      </c>
      <c r="C46" s="52" t="s">
        <v>139</v>
      </c>
      <c r="D46" s="44" t="s">
        <v>85</v>
      </c>
      <c r="E46" s="31"/>
      <c r="F46" s="31"/>
      <c r="G46" s="31"/>
      <c r="H46" s="46">
        <v>38.1</v>
      </c>
      <c r="I46" s="47">
        <v>0</v>
      </c>
      <c r="J46" s="47">
        <f>J47+J48</f>
        <v>1641.5</v>
      </c>
      <c r="K46" s="48"/>
      <c r="L46" s="48">
        <v>0</v>
      </c>
      <c r="M46" s="48">
        <v>0</v>
      </c>
      <c r="N46" s="48"/>
      <c r="O46" s="48">
        <f t="shared" si="4"/>
        <v>1679.6</v>
      </c>
      <c r="P46" s="60" t="s">
        <v>125</v>
      </c>
    </row>
    <row r="47" spans="1:16" ht="114.75" customHeight="1">
      <c r="A47" s="45" t="s">
        <v>111</v>
      </c>
      <c r="B47" s="53" t="s">
        <v>141</v>
      </c>
      <c r="C47" s="52" t="s">
        <v>90</v>
      </c>
      <c r="D47" s="44" t="s">
        <v>85</v>
      </c>
      <c r="E47" s="31"/>
      <c r="F47" s="31"/>
      <c r="G47" s="31"/>
      <c r="H47" s="46">
        <v>0</v>
      </c>
      <c r="I47" s="47">
        <v>0</v>
      </c>
      <c r="J47" s="47">
        <v>1094.3</v>
      </c>
      <c r="K47" s="48">
        <v>0</v>
      </c>
      <c r="L47" s="48">
        <v>0</v>
      </c>
      <c r="M47" s="48">
        <v>0</v>
      </c>
      <c r="N47" s="48"/>
      <c r="O47" s="48">
        <f t="shared" si="4"/>
        <v>1094.3</v>
      </c>
      <c r="P47" s="60" t="s">
        <v>125</v>
      </c>
    </row>
    <row r="48" spans="1:16" ht="108" customHeight="1">
      <c r="A48" s="45" t="s">
        <v>112</v>
      </c>
      <c r="B48" s="53" t="s">
        <v>143</v>
      </c>
      <c r="C48" s="52" t="s">
        <v>90</v>
      </c>
      <c r="D48" s="44" t="s">
        <v>85</v>
      </c>
      <c r="E48" s="31"/>
      <c r="F48" s="31"/>
      <c r="G48" s="31"/>
      <c r="H48" s="46">
        <v>0</v>
      </c>
      <c r="I48" s="47">
        <v>0</v>
      </c>
      <c r="J48" s="47">
        <v>547.2</v>
      </c>
      <c r="K48" s="48"/>
      <c r="L48" s="48">
        <v>0</v>
      </c>
      <c r="M48" s="48">
        <v>0</v>
      </c>
      <c r="N48" s="48"/>
      <c r="O48" s="48">
        <f t="shared" si="4"/>
        <v>547.2</v>
      </c>
      <c r="P48" s="60" t="s">
        <v>125</v>
      </c>
    </row>
    <row r="49" spans="1:16" ht="112.5" customHeight="1">
      <c r="A49" s="45" t="s">
        <v>95</v>
      </c>
      <c r="B49" s="59" t="s">
        <v>133</v>
      </c>
      <c r="C49" s="52" t="s">
        <v>139</v>
      </c>
      <c r="D49" s="44" t="s">
        <v>85</v>
      </c>
      <c r="E49" s="31"/>
      <c r="F49" s="31"/>
      <c r="G49" s="31"/>
      <c r="H49" s="46">
        <v>1531.3</v>
      </c>
      <c r="I49" s="47"/>
      <c r="J49" s="47">
        <v>449.5</v>
      </c>
      <c r="K49" s="48"/>
      <c r="L49" s="48">
        <v>0</v>
      </c>
      <c r="M49" s="48">
        <v>0</v>
      </c>
      <c r="N49" s="48"/>
      <c r="O49" s="48">
        <f t="shared" si="4"/>
        <v>1980.8</v>
      </c>
      <c r="P49" s="60" t="s">
        <v>125</v>
      </c>
    </row>
    <row r="50" spans="1:16" ht="92.25" customHeight="1">
      <c r="A50" s="45" t="s">
        <v>96</v>
      </c>
      <c r="B50" s="53" t="s">
        <v>103</v>
      </c>
      <c r="C50" s="49" t="s">
        <v>90</v>
      </c>
      <c r="D50" s="44" t="s">
        <v>85</v>
      </c>
      <c r="E50" s="31"/>
      <c r="F50" s="31"/>
      <c r="G50" s="31"/>
      <c r="H50" s="46">
        <v>0</v>
      </c>
      <c r="I50" s="47">
        <v>0</v>
      </c>
      <c r="J50" s="47">
        <v>1736.1</v>
      </c>
      <c r="K50" s="48">
        <v>0</v>
      </c>
      <c r="L50" s="48">
        <v>0</v>
      </c>
      <c r="M50" s="48">
        <v>0</v>
      </c>
      <c r="N50" s="48"/>
      <c r="O50" s="48">
        <f t="shared" si="4"/>
        <v>1736.1</v>
      </c>
      <c r="P50" s="60" t="s">
        <v>125</v>
      </c>
    </row>
    <row r="51" spans="1:16" ht="148.5" customHeight="1">
      <c r="A51" s="45" t="s">
        <v>104</v>
      </c>
      <c r="B51" s="53" t="s">
        <v>130</v>
      </c>
      <c r="C51" s="49" t="s">
        <v>90</v>
      </c>
      <c r="D51" s="44" t="s">
        <v>85</v>
      </c>
      <c r="E51" s="31"/>
      <c r="F51" s="31"/>
      <c r="G51" s="31"/>
      <c r="H51" s="46">
        <v>0</v>
      </c>
      <c r="I51" s="47">
        <v>0</v>
      </c>
      <c r="J51" s="47">
        <v>8000</v>
      </c>
      <c r="K51" s="48">
        <v>0</v>
      </c>
      <c r="L51" s="48">
        <v>0</v>
      </c>
      <c r="M51" s="48">
        <v>0</v>
      </c>
      <c r="N51" s="48"/>
      <c r="O51" s="48">
        <f t="shared" si="4"/>
        <v>8000</v>
      </c>
      <c r="P51" s="60" t="s">
        <v>125</v>
      </c>
    </row>
    <row r="52" spans="1:16" ht="148.5" customHeight="1">
      <c r="A52" s="45" t="s">
        <v>119</v>
      </c>
      <c r="B52" s="69" t="s">
        <v>131</v>
      </c>
      <c r="C52" s="52" t="s">
        <v>147</v>
      </c>
      <c r="D52" s="44" t="s">
        <v>85</v>
      </c>
      <c r="E52" s="31"/>
      <c r="F52" s="31"/>
      <c r="G52" s="31"/>
      <c r="H52" s="46"/>
      <c r="I52" s="47"/>
      <c r="J52" s="47">
        <v>1000</v>
      </c>
      <c r="K52" s="48">
        <v>3000</v>
      </c>
      <c r="L52" s="48"/>
      <c r="M52" s="48">
        <v>0</v>
      </c>
      <c r="N52" s="48"/>
      <c r="O52" s="48">
        <f t="shared" si="4"/>
        <v>4000</v>
      </c>
      <c r="P52" s="60" t="s">
        <v>125</v>
      </c>
    </row>
    <row r="53" spans="1:16" ht="108.75" customHeight="1">
      <c r="A53" s="45" t="s">
        <v>146</v>
      </c>
      <c r="B53" s="68" t="s">
        <v>145</v>
      </c>
      <c r="C53" s="52" t="s">
        <v>117</v>
      </c>
      <c r="D53" s="44" t="s">
        <v>85</v>
      </c>
      <c r="E53" s="31"/>
      <c r="F53" s="31"/>
      <c r="G53" s="31"/>
      <c r="H53" s="46"/>
      <c r="I53" s="47"/>
      <c r="J53" s="47"/>
      <c r="K53" s="48">
        <v>5425</v>
      </c>
      <c r="L53" s="48"/>
      <c r="M53" s="48"/>
      <c r="N53" s="48"/>
      <c r="O53" s="48">
        <f t="shared" si="4"/>
        <v>5425</v>
      </c>
      <c r="P53" s="60" t="s">
        <v>125</v>
      </c>
    </row>
    <row r="54" spans="1:16" ht="369" customHeight="1">
      <c r="A54" s="45" t="s">
        <v>148</v>
      </c>
      <c r="B54" s="68" t="s">
        <v>149</v>
      </c>
      <c r="C54" s="52" t="s">
        <v>117</v>
      </c>
      <c r="D54" s="44" t="s">
        <v>85</v>
      </c>
      <c r="E54" s="31"/>
      <c r="F54" s="31"/>
      <c r="G54" s="31"/>
      <c r="H54" s="46"/>
      <c r="I54" s="47"/>
      <c r="J54" s="47"/>
      <c r="K54" s="48">
        <v>21518.3</v>
      </c>
      <c r="L54" s="48"/>
      <c r="M54" s="48"/>
      <c r="N54" s="48"/>
      <c r="O54" s="48">
        <f t="shared" si="4"/>
        <v>21518.3</v>
      </c>
      <c r="P54" s="60" t="s">
        <v>125</v>
      </c>
    </row>
    <row r="55" spans="1:16" ht="96" customHeight="1">
      <c r="A55" s="72" t="s">
        <v>151</v>
      </c>
      <c r="B55" s="70" t="s">
        <v>152</v>
      </c>
      <c r="C55" s="52" t="s">
        <v>117</v>
      </c>
      <c r="D55" s="44" t="s">
        <v>85</v>
      </c>
      <c r="E55" s="31"/>
      <c r="F55" s="31"/>
      <c r="G55" s="31"/>
      <c r="H55" s="46"/>
      <c r="I55" s="47"/>
      <c r="J55" s="47"/>
      <c r="K55" s="47">
        <v>2280</v>
      </c>
      <c r="L55" s="47"/>
      <c r="M55" s="47"/>
      <c r="N55" s="47"/>
      <c r="O55" s="48">
        <f t="shared" si="4"/>
        <v>2280</v>
      </c>
      <c r="P55" s="60" t="s">
        <v>125</v>
      </c>
    </row>
    <row r="56" spans="1:16" ht="200.25" customHeight="1">
      <c r="A56" s="72" t="s">
        <v>165</v>
      </c>
      <c r="B56" s="76" t="s">
        <v>156</v>
      </c>
      <c r="C56" s="52">
        <v>2019</v>
      </c>
      <c r="D56" s="44" t="s">
        <v>85</v>
      </c>
      <c r="E56" s="31"/>
      <c r="F56" s="31"/>
      <c r="G56" s="31"/>
      <c r="H56" s="46"/>
      <c r="I56" s="47"/>
      <c r="J56" s="47"/>
      <c r="K56" s="47"/>
      <c r="L56" s="47">
        <v>1484.9</v>
      </c>
      <c r="M56" s="47">
        <v>2770.4</v>
      </c>
      <c r="N56" s="47">
        <v>3479.4</v>
      </c>
      <c r="O56" s="48">
        <f t="shared" si="4"/>
        <v>7734.700000000001</v>
      </c>
      <c r="P56" s="60" t="s">
        <v>125</v>
      </c>
    </row>
    <row r="57" spans="1:16" ht="36" customHeight="1">
      <c r="A57" s="34"/>
      <c r="B57" s="50" t="s">
        <v>153</v>
      </c>
      <c r="C57" s="29"/>
      <c r="D57" s="40"/>
      <c r="E57" s="38"/>
      <c r="F57" s="38"/>
      <c r="G57" s="38"/>
      <c r="H57" s="62">
        <f>SUM(H34:H51)</f>
        <v>3469404.1999999997</v>
      </c>
      <c r="I57" s="62">
        <f>SUM(I34:I51)</f>
        <v>4166540.8999999994</v>
      </c>
      <c r="J57" s="62">
        <f>SUM(J34:J52)-J47-J48</f>
        <v>4104906.7</v>
      </c>
      <c r="K57" s="62">
        <f>SUM(K34:K56)-K47-K48</f>
        <v>4525499.9</v>
      </c>
      <c r="L57" s="62">
        <f>SUM(L34:L56)-L47-L48</f>
        <v>3085382.4000000004</v>
      </c>
      <c r="M57" s="62">
        <f>SUM(M34:M56)-M47-M48</f>
        <v>3666795.8000000003</v>
      </c>
      <c r="N57" s="62">
        <f>SUM(N34:N56)-N47-N48</f>
        <v>3792641.4</v>
      </c>
      <c r="O57" s="62">
        <f>SUM(O34:O56)-O47-O48</f>
        <v>26811171.30000001</v>
      </c>
      <c r="P57" s="35"/>
    </row>
    <row r="58" spans="1:16" ht="36" customHeight="1">
      <c r="A58" s="90" t="s">
        <v>155</v>
      </c>
      <c r="B58" s="91"/>
      <c r="C58" s="91"/>
      <c r="D58" s="91"/>
      <c r="E58" s="91"/>
      <c r="F58" s="91"/>
      <c r="G58" s="91"/>
      <c r="H58" s="91"/>
      <c r="I58" s="91"/>
      <c r="J58" s="91"/>
      <c r="K58" s="91"/>
      <c r="L58" s="91"/>
      <c r="M58" s="91"/>
      <c r="N58" s="91"/>
      <c r="O58" s="91"/>
      <c r="P58" s="92"/>
    </row>
    <row r="59" spans="1:16" ht="95.25" customHeight="1">
      <c r="A59" s="45" t="s">
        <v>107</v>
      </c>
      <c r="B59" s="53" t="s">
        <v>132</v>
      </c>
      <c r="C59" s="52" t="s">
        <v>159</v>
      </c>
      <c r="D59" s="44" t="s">
        <v>85</v>
      </c>
      <c r="E59" s="31"/>
      <c r="F59" s="31"/>
      <c r="G59" s="31"/>
      <c r="H59" s="55">
        <v>0</v>
      </c>
      <c r="I59" s="56">
        <v>0</v>
      </c>
      <c r="J59" s="56">
        <f>J60+J61</f>
        <v>4018.7</v>
      </c>
      <c r="K59" s="55">
        <v>0</v>
      </c>
      <c r="L59" s="55">
        <v>2168</v>
      </c>
      <c r="M59" s="55">
        <v>885</v>
      </c>
      <c r="N59" s="55"/>
      <c r="O59" s="56">
        <f aca="true" t="shared" si="5" ref="O59:O65">H59+I59+J59+K59+L59+M59+N59</f>
        <v>7071.7</v>
      </c>
      <c r="P59" s="60" t="s">
        <v>125</v>
      </c>
    </row>
    <row r="60" spans="1:16" ht="115.5" customHeight="1">
      <c r="A60" s="45" t="s">
        <v>115</v>
      </c>
      <c r="B60" s="53" t="s">
        <v>141</v>
      </c>
      <c r="C60" s="52" t="s">
        <v>159</v>
      </c>
      <c r="D60" s="44" t="s">
        <v>85</v>
      </c>
      <c r="E60" s="31"/>
      <c r="F60" s="31"/>
      <c r="G60" s="31"/>
      <c r="H60" s="55">
        <v>0</v>
      </c>
      <c r="I60" s="56">
        <v>0</v>
      </c>
      <c r="J60" s="56">
        <v>2679.2</v>
      </c>
      <c r="K60" s="55">
        <v>0</v>
      </c>
      <c r="L60" s="56">
        <v>2167.99</v>
      </c>
      <c r="M60" s="55">
        <v>885</v>
      </c>
      <c r="N60" s="55"/>
      <c r="O60" s="56">
        <f t="shared" si="5"/>
        <v>5732.19</v>
      </c>
      <c r="P60" s="60" t="s">
        <v>125</v>
      </c>
    </row>
    <row r="61" spans="1:16" ht="113.25" customHeight="1">
      <c r="A61" s="45" t="s">
        <v>116</v>
      </c>
      <c r="B61" s="53" t="s">
        <v>142</v>
      </c>
      <c r="C61" s="49" t="s">
        <v>90</v>
      </c>
      <c r="D61" s="44" t="s">
        <v>85</v>
      </c>
      <c r="E61" s="31"/>
      <c r="F61" s="31"/>
      <c r="G61" s="31"/>
      <c r="H61" s="55">
        <v>0</v>
      </c>
      <c r="I61" s="56">
        <v>0</v>
      </c>
      <c r="J61" s="56">
        <v>1339.5</v>
      </c>
      <c r="K61" s="55">
        <v>0</v>
      </c>
      <c r="L61" s="55">
        <v>0</v>
      </c>
      <c r="M61" s="55">
        <v>0</v>
      </c>
      <c r="N61" s="55"/>
      <c r="O61" s="56">
        <f t="shared" si="5"/>
        <v>1339.5</v>
      </c>
      <c r="P61" s="60" t="s">
        <v>125</v>
      </c>
    </row>
    <row r="62" spans="1:16" ht="113.25" customHeight="1">
      <c r="A62" s="45" t="s">
        <v>106</v>
      </c>
      <c r="B62" s="53" t="s">
        <v>133</v>
      </c>
      <c r="C62" s="52" t="s">
        <v>160</v>
      </c>
      <c r="D62" s="44" t="s">
        <v>85</v>
      </c>
      <c r="E62" s="31"/>
      <c r="F62" s="31"/>
      <c r="G62" s="31"/>
      <c r="H62" s="55">
        <v>0</v>
      </c>
      <c r="I62" s="56">
        <v>0</v>
      </c>
      <c r="J62" s="56">
        <v>1100.5</v>
      </c>
      <c r="K62" s="55">
        <v>0</v>
      </c>
      <c r="L62" s="55">
        <v>516.7</v>
      </c>
      <c r="M62" s="55">
        <v>516.7</v>
      </c>
      <c r="N62" s="55">
        <v>516.7</v>
      </c>
      <c r="O62" s="56">
        <f t="shared" si="5"/>
        <v>2650.6000000000004</v>
      </c>
      <c r="P62" s="60" t="s">
        <v>125</v>
      </c>
    </row>
    <row r="63" spans="1:16" ht="120" customHeight="1">
      <c r="A63" s="77" t="s">
        <v>166</v>
      </c>
      <c r="B63" s="68" t="s">
        <v>162</v>
      </c>
      <c r="C63" s="52" t="s">
        <v>157</v>
      </c>
      <c r="D63" s="44" t="s">
        <v>85</v>
      </c>
      <c r="E63" s="31"/>
      <c r="F63" s="31"/>
      <c r="G63" s="31"/>
      <c r="H63" s="55"/>
      <c r="I63" s="56"/>
      <c r="J63" s="56"/>
      <c r="K63" s="55"/>
      <c r="L63" s="55">
        <v>263.2</v>
      </c>
      <c r="M63" s="55"/>
      <c r="N63" s="55"/>
      <c r="O63" s="56">
        <f t="shared" si="5"/>
        <v>263.2</v>
      </c>
      <c r="P63" s="60" t="s">
        <v>125</v>
      </c>
    </row>
    <row r="64" spans="1:16" ht="132.75" customHeight="1">
      <c r="A64" s="77" t="s">
        <v>167</v>
      </c>
      <c r="B64" s="69" t="s">
        <v>129</v>
      </c>
      <c r="C64" s="49" t="s">
        <v>158</v>
      </c>
      <c r="D64" s="44" t="s">
        <v>85</v>
      </c>
      <c r="E64" s="31"/>
      <c r="F64" s="31"/>
      <c r="G64" s="31"/>
      <c r="H64" s="55"/>
      <c r="I64" s="56"/>
      <c r="J64" s="56"/>
      <c r="K64" s="55"/>
      <c r="L64" s="55">
        <v>300</v>
      </c>
      <c r="M64" s="55">
        <v>300</v>
      </c>
      <c r="N64" s="55">
        <v>300</v>
      </c>
      <c r="O64" s="56">
        <f t="shared" si="5"/>
        <v>900</v>
      </c>
      <c r="P64" s="60" t="s">
        <v>125</v>
      </c>
    </row>
    <row r="65" spans="1:16" ht="70.5" customHeight="1">
      <c r="A65" s="77" t="s">
        <v>168</v>
      </c>
      <c r="B65" s="53" t="s">
        <v>154</v>
      </c>
      <c r="C65" s="49" t="s">
        <v>158</v>
      </c>
      <c r="D65" s="44" t="s">
        <v>85</v>
      </c>
      <c r="E65" s="31"/>
      <c r="F65" s="31"/>
      <c r="G65" s="31"/>
      <c r="H65" s="55"/>
      <c r="I65" s="56"/>
      <c r="J65" s="56"/>
      <c r="K65" s="55"/>
      <c r="L65" s="55">
        <v>832.9</v>
      </c>
      <c r="M65" s="55"/>
      <c r="N65" s="55"/>
      <c r="O65" s="56">
        <f t="shared" si="5"/>
        <v>832.9</v>
      </c>
      <c r="P65" s="60" t="s">
        <v>125</v>
      </c>
    </row>
    <row r="66" spans="1:16" ht="36" customHeight="1">
      <c r="A66" s="34"/>
      <c r="B66" s="50" t="s">
        <v>153</v>
      </c>
      <c r="C66" s="29"/>
      <c r="D66" s="40"/>
      <c r="E66" s="38"/>
      <c r="F66" s="38"/>
      <c r="G66" s="38"/>
      <c r="H66" s="58">
        <v>0</v>
      </c>
      <c r="I66" s="58">
        <v>0</v>
      </c>
      <c r="J66" s="57">
        <f>J59+J62</f>
        <v>5119.2</v>
      </c>
      <c r="K66" s="57">
        <f>K59+K62</f>
        <v>0</v>
      </c>
      <c r="L66" s="57">
        <f>L59+L62+L65+L63+L64</f>
        <v>4080.7999999999997</v>
      </c>
      <c r="M66" s="57">
        <f>M59+M62+M65+M63+M64</f>
        <v>1701.7</v>
      </c>
      <c r="N66" s="57">
        <f>N59+N62+N65+N63+N64</f>
        <v>816.7</v>
      </c>
      <c r="O66" s="57">
        <f>O59+O62+O65+O63+O64</f>
        <v>11718.4</v>
      </c>
      <c r="P66" s="35"/>
    </row>
    <row r="67" spans="1:17" s="10" customFormat="1" ht="33" customHeight="1">
      <c r="A67" s="36"/>
      <c r="B67" s="51" t="s">
        <v>53</v>
      </c>
      <c r="C67" s="29"/>
      <c r="D67" s="30"/>
      <c r="E67" s="30">
        <f>E6+E7+E8+E9+E10+E24+E25+E26+E39</f>
        <v>0</v>
      </c>
      <c r="F67" s="30">
        <f>F6+F7+F8+F9+F10+F24+F25+F26+F39</f>
        <v>0</v>
      </c>
      <c r="G67" s="30">
        <f>G6+G7+G8+G9+G10+G24+G25+G26+G39</f>
        <v>0</v>
      </c>
      <c r="H67" s="62">
        <f aca="true" t="shared" si="6" ref="H67:O67">H24+H29+H32+H57+H66</f>
        <v>4687871.3</v>
      </c>
      <c r="I67" s="62">
        <f t="shared" si="6"/>
        <v>5426936.699999999</v>
      </c>
      <c r="J67" s="62">
        <f t="shared" si="6"/>
        <v>5456229.3</v>
      </c>
      <c r="K67" s="62">
        <f t="shared" si="6"/>
        <v>5964042.5</v>
      </c>
      <c r="L67" s="62">
        <f t="shared" si="6"/>
        <v>4576375.5</v>
      </c>
      <c r="M67" s="62">
        <f t="shared" si="6"/>
        <v>5072498.600000001</v>
      </c>
      <c r="N67" s="62">
        <f t="shared" si="6"/>
        <v>5217878.600000001</v>
      </c>
      <c r="O67" s="62">
        <f t="shared" si="6"/>
        <v>36401832.5</v>
      </c>
      <c r="P67" s="30"/>
      <c r="Q67" s="11"/>
    </row>
    <row r="70" spans="2:16" ht="15.75">
      <c r="B70" s="22"/>
      <c r="C70" s="22"/>
      <c r="D70" s="22"/>
      <c r="E70" s="22"/>
      <c r="F70" s="22"/>
      <c r="G70" s="22"/>
      <c r="H70" s="22"/>
      <c r="I70" s="22"/>
      <c r="J70" s="22"/>
      <c r="K70" s="22"/>
      <c r="L70" s="22"/>
      <c r="M70" s="22"/>
      <c r="N70" s="22"/>
      <c r="O70" s="22"/>
      <c r="P70" s="22"/>
    </row>
    <row r="71" spans="2:16" ht="15.75">
      <c r="B71" s="23"/>
      <c r="C71" s="23"/>
      <c r="D71" s="24"/>
      <c r="E71" s="25"/>
      <c r="F71" s="25"/>
      <c r="G71" s="25"/>
      <c r="H71" s="25"/>
      <c r="I71" s="25"/>
      <c r="J71" s="25"/>
      <c r="K71" s="25"/>
      <c r="L71" s="25"/>
      <c r="M71" s="25"/>
      <c r="N71" s="25"/>
      <c r="O71" s="25"/>
      <c r="P71" s="25"/>
    </row>
    <row r="72" ht="15.75">
      <c r="J72" s="54"/>
    </row>
  </sheetData>
  <sheetProtection/>
  <mergeCells count="18">
    <mergeCell ref="A58:P58"/>
    <mergeCell ref="O4:O5"/>
    <mergeCell ref="P3:P5"/>
    <mergeCell ref="A3:A4"/>
    <mergeCell ref="A1:K1"/>
    <mergeCell ref="O1:P1"/>
    <mergeCell ref="A33:P33"/>
    <mergeCell ref="A6:P6"/>
    <mergeCell ref="A25:P25"/>
    <mergeCell ref="A30:P30"/>
    <mergeCell ref="B2:P2"/>
    <mergeCell ref="B3:B5"/>
    <mergeCell ref="D3:D5"/>
    <mergeCell ref="C3:C5"/>
    <mergeCell ref="I4:I5"/>
    <mergeCell ref="J4:J5"/>
    <mergeCell ref="H3:O3"/>
    <mergeCell ref="K4:K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F39" sqref="F39"/>
    </sheetView>
  </sheetViews>
  <sheetFormatPr defaultColWidth="9.140625" defaultRowHeight="15"/>
  <cols>
    <col min="1" max="1" width="29.57421875" style="3" customWidth="1"/>
    <col min="2" max="2" width="17.28125" style="3" customWidth="1"/>
    <col min="3" max="3" width="19.8515625" style="1" hidden="1" customWidth="1"/>
    <col min="4" max="4" width="11.8515625" style="1" hidden="1" customWidth="1"/>
    <col min="5" max="5" width="14.8515625" style="1" hidden="1" customWidth="1"/>
    <col min="6" max="6" width="16.7109375" style="7" customWidth="1"/>
    <col min="7" max="7" width="14.7109375" style="6" customWidth="1"/>
    <col min="8" max="8" width="15.00390625" style="1" customWidth="1"/>
    <col min="9" max="9" width="14.57421875" style="1" customWidth="1"/>
    <col min="10" max="10" width="14.28125" style="1" customWidth="1"/>
    <col min="11" max="11" width="13.140625" style="1" bestFit="1" customWidth="1"/>
    <col min="12" max="13" width="9.28125" style="1" bestFit="1" customWidth="1"/>
    <col min="14" max="16384" width="9.140625" style="1" customWidth="1"/>
  </cols>
  <sheetData>
    <row r="1" spans="7:11" ht="15.75">
      <c r="G1" s="5"/>
      <c r="J1" s="97" t="s">
        <v>7</v>
      </c>
      <c r="K1" s="97"/>
    </row>
    <row r="2" ht="15.75">
      <c r="G2" s="5"/>
    </row>
    <row r="3" ht="15.75">
      <c r="G3" s="5"/>
    </row>
    <row r="4" spans="1:10" ht="15.75">
      <c r="A4" s="108" t="s">
        <v>8</v>
      </c>
      <c r="B4" s="108"/>
      <c r="C4" s="108"/>
      <c r="D4" s="108"/>
      <c r="E4" s="108"/>
      <c r="F4" s="108"/>
      <c r="G4" s="108"/>
      <c r="H4" s="108"/>
      <c r="I4" s="108"/>
      <c r="J4" s="108"/>
    </row>
    <row r="5" spans="1:10" ht="31.5" customHeight="1">
      <c r="A5" s="110" t="s">
        <v>1</v>
      </c>
      <c r="B5" s="113" t="s">
        <v>0</v>
      </c>
      <c r="C5" s="2"/>
      <c r="D5" s="2"/>
      <c r="E5" s="2"/>
      <c r="F5" s="116" t="s">
        <v>2</v>
      </c>
      <c r="G5" s="117"/>
      <c r="H5" s="117"/>
      <c r="I5" s="117"/>
      <c r="J5" s="118"/>
    </row>
    <row r="6" spans="1:10" ht="15.75">
      <c r="A6" s="111"/>
      <c r="B6" s="114"/>
      <c r="C6" s="2"/>
      <c r="D6" s="2"/>
      <c r="E6" s="2"/>
      <c r="F6" s="119" t="s">
        <v>3</v>
      </c>
      <c r="G6" s="121" t="s">
        <v>4</v>
      </c>
      <c r="H6" s="122"/>
      <c r="I6" s="122"/>
      <c r="J6" s="123"/>
    </row>
    <row r="7" spans="1:10" ht="66" customHeight="1">
      <c r="A7" s="112"/>
      <c r="B7" s="115"/>
      <c r="C7" s="2"/>
      <c r="D7" s="2"/>
      <c r="E7" s="2"/>
      <c r="F7" s="120"/>
      <c r="G7" s="13" t="s">
        <v>10</v>
      </c>
      <c r="H7" s="15" t="s">
        <v>11</v>
      </c>
      <c r="I7" s="14" t="s">
        <v>12</v>
      </c>
      <c r="J7" s="12" t="s">
        <v>13</v>
      </c>
    </row>
    <row r="8" spans="1:10" ht="15.75">
      <c r="A8" s="4" t="s">
        <v>14</v>
      </c>
      <c r="B8" s="16">
        <f>F8</f>
        <v>-722.74</v>
      </c>
      <c r="C8" s="17"/>
      <c r="D8" s="17"/>
      <c r="E8" s="17"/>
      <c r="F8" s="18">
        <f>G8+H8+I8+J8</f>
        <v>-722.74</v>
      </c>
      <c r="G8" s="18">
        <v>-722.74</v>
      </c>
      <c r="H8" s="16"/>
      <c r="I8" s="16"/>
      <c r="J8" s="16"/>
    </row>
    <row r="9" spans="1:10" ht="15.75">
      <c r="A9" s="4" t="s">
        <v>15</v>
      </c>
      <c r="B9" s="16">
        <f aca="true" t="shared" si="0" ref="B9:B22">F9</f>
        <v>498.573</v>
      </c>
      <c r="C9" s="17"/>
      <c r="D9" s="17"/>
      <c r="E9" s="17"/>
      <c r="F9" s="18">
        <f aca="true" t="shared" si="1" ref="F9:F22">G9+H9+I9+J9</f>
        <v>498.573</v>
      </c>
      <c r="G9" s="18"/>
      <c r="H9" s="16"/>
      <c r="I9" s="16">
        <v>149.572</v>
      </c>
      <c r="J9" s="16">
        <v>349.001</v>
      </c>
    </row>
    <row r="10" spans="1:10" ht="15.75">
      <c r="A10" s="4" t="s">
        <v>16</v>
      </c>
      <c r="B10" s="16">
        <f t="shared" si="0"/>
        <v>2727.314</v>
      </c>
      <c r="C10" s="17"/>
      <c r="D10" s="17"/>
      <c r="E10" s="17"/>
      <c r="F10" s="18">
        <f t="shared" si="1"/>
        <v>2727.314</v>
      </c>
      <c r="G10" s="18"/>
      <c r="H10" s="16"/>
      <c r="I10" s="16">
        <v>818.194</v>
      </c>
      <c r="J10" s="16">
        <v>1909.12</v>
      </c>
    </row>
    <row r="11" spans="1:10" ht="15.75">
      <c r="A11" s="4" t="s">
        <v>17</v>
      </c>
      <c r="B11" s="16">
        <f t="shared" si="0"/>
        <v>483.406</v>
      </c>
      <c r="C11" s="17"/>
      <c r="D11" s="17"/>
      <c r="E11" s="17"/>
      <c r="F11" s="18">
        <f t="shared" si="1"/>
        <v>483.406</v>
      </c>
      <c r="G11" s="18"/>
      <c r="H11" s="16"/>
      <c r="I11" s="16">
        <v>145.022</v>
      </c>
      <c r="J11" s="16">
        <v>338.384</v>
      </c>
    </row>
    <row r="12" spans="1:10" ht="31.5">
      <c r="A12" s="8" t="s">
        <v>18</v>
      </c>
      <c r="B12" s="16">
        <f t="shared" si="0"/>
        <v>1083.708</v>
      </c>
      <c r="C12" s="17"/>
      <c r="D12" s="17"/>
      <c r="E12" s="17"/>
      <c r="F12" s="18">
        <f t="shared" si="1"/>
        <v>1083.708</v>
      </c>
      <c r="G12" s="18"/>
      <c r="H12" s="16"/>
      <c r="I12" s="16">
        <v>325.112</v>
      </c>
      <c r="J12" s="16">
        <v>758.596</v>
      </c>
    </row>
    <row r="13" spans="1:10" ht="15.75">
      <c r="A13" s="4" t="s">
        <v>19</v>
      </c>
      <c r="B13" s="16">
        <f t="shared" si="0"/>
        <v>911.912</v>
      </c>
      <c r="C13" s="17"/>
      <c r="D13" s="17"/>
      <c r="E13" s="17"/>
      <c r="F13" s="18">
        <f t="shared" si="1"/>
        <v>911.912</v>
      </c>
      <c r="G13" s="18"/>
      <c r="H13" s="16"/>
      <c r="I13" s="16">
        <v>273.574</v>
      </c>
      <c r="J13" s="16">
        <v>638.338</v>
      </c>
    </row>
    <row r="14" spans="1:10" ht="15.75">
      <c r="A14" s="8" t="s">
        <v>20</v>
      </c>
      <c r="B14" s="16">
        <f t="shared" si="0"/>
        <v>224.75</v>
      </c>
      <c r="C14" s="17"/>
      <c r="D14" s="17"/>
      <c r="E14" s="17"/>
      <c r="F14" s="18">
        <f t="shared" si="1"/>
        <v>224.75</v>
      </c>
      <c r="G14" s="18"/>
      <c r="H14" s="16"/>
      <c r="I14" s="16">
        <v>67.425</v>
      </c>
      <c r="J14" s="16">
        <v>157.325</v>
      </c>
    </row>
    <row r="15" spans="1:10" ht="15.75">
      <c r="A15" s="8" t="s">
        <v>21</v>
      </c>
      <c r="B15" s="16">
        <f t="shared" si="0"/>
        <v>362.894</v>
      </c>
      <c r="C15" s="17"/>
      <c r="D15" s="17"/>
      <c r="E15" s="17"/>
      <c r="F15" s="18">
        <f t="shared" si="1"/>
        <v>362.894</v>
      </c>
      <c r="G15" s="18"/>
      <c r="H15" s="16"/>
      <c r="I15" s="16">
        <v>108.868</v>
      </c>
      <c r="J15" s="16">
        <v>254.026</v>
      </c>
    </row>
    <row r="16" spans="1:10" ht="15.75">
      <c r="A16" s="4" t="s">
        <v>22</v>
      </c>
      <c r="B16" s="16">
        <f t="shared" si="0"/>
        <v>5100.523</v>
      </c>
      <c r="C16" s="17"/>
      <c r="D16" s="17"/>
      <c r="E16" s="17"/>
      <c r="F16" s="18">
        <f t="shared" si="1"/>
        <v>5100.523</v>
      </c>
      <c r="G16" s="18"/>
      <c r="H16" s="16"/>
      <c r="I16" s="16">
        <v>1530.157</v>
      </c>
      <c r="J16" s="16">
        <v>3570.366</v>
      </c>
    </row>
    <row r="17" spans="1:13" ht="15.75">
      <c r="A17" s="4" t="s">
        <v>23</v>
      </c>
      <c r="B17" s="16">
        <f t="shared" si="0"/>
        <v>7672.856</v>
      </c>
      <c r="C17" s="17"/>
      <c r="D17" s="17"/>
      <c r="E17" s="17"/>
      <c r="F17" s="18">
        <f t="shared" si="1"/>
        <v>7672.856</v>
      </c>
      <c r="G17" s="18">
        <v>722.74</v>
      </c>
      <c r="H17" s="16"/>
      <c r="I17" s="16">
        <v>2085.035</v>
      </c>
      <c r="J17" s="16">
        <v>4865.081</v>
      </c>
      <c r="L17" s="20">
        <v>-216.822</v>
      </c>
      <c r="M17" s="20">
        <v>-505.918</v>
      </c>
    </row>
    <row r="18" spans="1:10" ht="15.75">
      <c r="A18" s="4" t="s">
        <v>24</v>
      </c>
      <c r="B18" s="16">
        <f t="shared" si="0"/>
        <v>3856.4930000000004</v>
      </c>
      <c r="C18" s="17"/>
      <c r="D18" s="17"/>
      <c r="E18" s="17"/>
      <c r="F18" s="18">
        <f t="shared" si="1"/>
        <v>3856.4930000000004</v>
      </c>
      <c r="G18" s="18"/>
      <c r="H18" s="16"/>
      <c r="I18" s="16">
        <v>1156.948</v>
      </c>
      <c r="J18" s="16">
        <v>2699.545</v>
      </c>
    </row>
    <row r="19" spans="1:10" ht="15.75">
      <c r="A19" s="4" t="s">
        <v>25</v>
      </c>
      <c r="B19" s="16">
        <f t="shared" si="0"/>
        <v>2837.1910000000003</v>
      </c>
      <c r="C19" s="17"/>
      <c r="D19" s="17"/>
      <c r="E19" s="17"/>
      <c r="F19" s="18">
        <f t="shared" si="1"/>
        <v>2837.1910000000003</v>
      </c>
      <c r="G19" s="18"/>
      <c r="H19" s="16"/>
      <c r="I19" s="16">
        <v>851.157</v>
      </c>
      <c r="J19" s="16">
        <v>1986.034</v>
      </c>
    </row>
    <row r="20" spans="1:10" ht="15.75">
      <c r="A20" s="8" t="s">
        <v>26</v>
      </c>
      <c r="B20" s="16">
        <f t="shared" si="0"/>
        <v>0</v>
      </c>
      <c r="C20" s="17"/>
      <c r="D20" s="17"/>
      <c r="E20" s="17"/>
      <c r="F20" s="18">
        <f t="shared" si="1"/>
        <v>0</v>
      </c>
      <c r="G20" s="18"/>
      <c r="H20" s="16"/>
      <c r="I20" s="16"/>
      <c r="J20" s="16"/>
    </row>
    <row r="21" spans="1:10" ht="15.75">
      <c r="A21" s="8" t="s">
        <v>5</v>
      </c>
      <c r="B21" s="16">
        <f t="shared" si="0"/>
        <v>0</v>
      </c>
      <c r="C21" s="17"/>
      <c r="D21" s="17"/>
      <c r="E21" s="17"/>
      <c r="F21" s="18">
        <f t="shared" si="1"/>
        <v>0</v>
      </c>
      <c r="G21" s="18"/>
      <c r="H21" s="16"/>
      <c r="I21" s="16"/>
      <c r="J21" s="16"/>
    </row>
    <row r="22" spans="1:10" ht="15.75">
      <c r="A22" s="8" t="s">
        <v>32</v>
      </c>
      <c r="B22" s="16">
        <f t="shared" si="0"/>
        <v>513.092</v>
      </c>
      <c r="C22" s="17"/>
      <c r="D22" s="17"/>
      <c r="E22" s="17"/>
      <c r="F22" s="18">
        <f t="shared" si="1"/>
        <v>513.092</v>
      </c>
      <c r="G22" s="18"/>
      <c r="H22" s="16"/>
      <c r="I22" s="16"/>
      <c r="J22" s="16">
        <v>513.092</v>
      </c>
    </row>
    <row r="23" spans="1:11" s="10" customFormat="1" ht="15.75">
      <c r="A23" s="9" t="s">
        <v>6</v>
      </c>
      <c r="B23" s="19">
        <f>SUM(B8:B22)</f>
        <v>25549.971999999998</v>
      </c>
      <c r="C23" s="19">
        <f aca="true" t="shared" si="2" ref="C23:J23">SUM(C8:C22)</f>
        <v>0</v>
      </c>
      <c r="D23" s="19">
        <f t="shared" si="2"/>
        <v>0</v>
      </c>
      <c r="E23" s="19">
        <f t="shared" si="2"/>
        <v>0</v>
      </c>
      <c r="F23" s="19">
        <f t="shared" si="2"/>
        <v>25549.971999999998</v>
      </c>
      <c r="G23" s="16">
        <f t="shared" si="2"/>
        <v>0</v>
      </c>
      <c r="H23" s="16">
        <f t="shared" si="2"/>
        <v>0</v>
      </c>
      <c r="I23" s="16">
        <f t="shared" si="2"/>
        <v>7511.064</v>
      </c>
      <c r="J23" s="16">
        <f t="shared" si="2"/>
        <v>18038.908000000003</v>
      </c>
      <c r="K23" s="11"/>
    </row>
    <row r="24" spans="1:10" ht="15.75">
      <c r="A24" s="107" t="s">
        <v>9</v>
      </c>
      <c r="B24" s="108"/>
      <c r="C24" s="108"/>
      <c r="D24" s="108"/>
      <c r="E24" s="108"/>
      <c r="F24" s="108"/>
      <c r="G24" s="108"/>
      <c r="H24" s="108"/>
      <c r="I24" s="108"/>
      <c r="J24" s="109"/>
    </row>
    <row r="25" spans="1:10" ht="31.5">
      <c r="A25" s="8" t="s">
        <v>27</v>
      </c>
      <c r="B25" s="16">
        <f>F25</f>
        <v>581.8</v>
      </c>
      <c r="C25" s="17"/>
      <c r="D25" s="17"/>
      <c r="E25" s="17"/>
      <c r="F25" s="18">
        <f>G25+H25+I25+J25</f>
        <v>581.8</v>
      </c>
      <c r="G25" s="18"/>
      <c r="H25" s="16"/>
      <c r="I25" s="16">
        <v>581.8</v>
      </c>
      <c r="J25" s="17"/>
    </row>
    <row r="26" spans="1:10" ht="15.75">
      <c r="A26" s="8" t="s">
        <v>28</v>
      </c>
      <c r="B26" s="16">
        <f>F26</f>
        <v>5618.2</v>
      </c>
      <c r="C26" s="17"/>
      <c r="D26" s="17"/>
      <c r="E26" s="17"/>
      <c r="F26" s="18">
        <f>G26+H26+I26+J26</f>
        <v>5618.2</v>
      </c>
      <c r="G26" s="18"/>
      <c r="H26" s="16"/>
      <c r="I26" s="16">
        <v>5618.2</v>
      </c>
      <c r="J26" s="17"/>
    </row>
    <row r="27" spans="1:11" s="10" customFormat="1" ht="15.75">
      <c r="A27" s="9" t="s">
        <v>6</v>
      </c>
      <c r="B27" s="19">
        <f>SUM(B25:B26)</f>
        <v>6200</v>
      </c>
      <c r="C27" s="19">
        <f aca="true" t="shared" si="3" ref="C27:J27">SUM(C25:C26)</f>
        <v>0</v>
      </c>
      <c r="D27" s="19">
        <f t="shared" si="3"/>
        <v>0</v>
      </c>
      <c r="E27" s="19">
        <f t="shared" si="3"/>
        <v>0</v>
      </c>
      <c r="F27" s="19">
        <f t="shared" si="3"/>
        <v>6200</v>
      </c>
      <c r="G27" s="16">
        <f t="shared" si="3"/>
        <v>0</v>
      </c>
      <c r="H27" s="16">
        <f t="shared" si="3"/>
        <v>0</v>
      </c>
      <c r="I27" s="16">
        <f t="shared" si="3"/>
        <v>6200</v>
      </c>
      <c r="J27" s="16">
        <f t="shared" si="3"/>
        <v>0</v>
      </c>
      <c r="K27" s="11"/>
    </row>
    <row r="29" spans="1:10" ht="15.75">
      <c r="A29" s="3" t="s">
        <v>29</v>
      </c>
      <c r="B29" s="21">
        <f>SUM(F29:J29)</f>
        <v>963.1199999999999</v>
      </c>
      <c r="I29" s="1">
        <v>288.936</v>
      </c>
      <c r="J29" s="1">
        <v>674.184</v>
      </c>
    </row>
    <row r="30" spans="1:9" ht="15.75">
      <c r="A30" s="3" t="s">
        <v>30</v>
      </c>
      <c r="B30" s="21">
        <f>SUM(F30:J30)</f>
        <v>68.708</v>
      </c>
      <c r="I30" s="1">
        <v>68.708</v>
      </c>
    </row>
    <row r="31" spans="1:9" ht="15.75">
      <c r="A31" s="3" t="s">
        <v>31</v>
      </c>
      <c r="I31" s="1">
        <v>513.092</v>
      </c>
    </row>
  </sheetData>
  <sheetProtection/>
  <mergeCells count="8">
    <mergeCell ref="A24:J24"/>
    <mergeCell ref="J1:K1"/>
    <mergeCell ref="A4:J4"/>
    <mergeCell ref="A5:A7"/>
    <mergeCell ref="B5:B7"/>
    <mergeCell ref="F5:J5"/>
    <mergeCell ref="F6:F7"/>
    <mergeCell ref="G6:J6"/>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User</cp:lastModifiedBy>
  <cp:lastPrinted>2019-02-01T05:18:30Z</cp:lastPrinted>
  <dcterms:created xsi:type="dcterms:W3CDTF">2010-12-16T06:19:48Z</dcterms:created>
  <dcterms:modified xsi:type="dcterms:W3CDTF">2019-02-01T05:50:49Z</dcterms:modified>
  <cp:category/>
  <cp:version/>
  <cp:contentType/>
  <cp:contentStatus/>
</cp:coreProperties>
</file>